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5401" windowWidth="17475" windowHeight="13095" activeTab="0"/>
  </bookViews>
  <sheets>
    <sheet name="Ф.4 1 кв. 2010 г." sheetId="1" r:id="rId1"/>
  </sheets>
  <definedNames>
    <definedName name="_xlnm.Print_Titles" localSheetId="0">'Ф.4 1 кв. 2010 г.'!$5:$10</definedName>
    <definedName name="_xlnm.Print_Area" localSheetId="0">'Ф.4 1 кв. 2010 г.'!$A$1:$L$338</definedName>
  </definedNames>
  <calcPr fullCalcOnLoad="1"/>
</workbook>
</file>

<file path=xl/sharedStrings.xml><?xml version="1.0" encoding="utf-8"?>
<sst xmlns="http://schemas.openxmlformats.org/spreadsheetml/2006/main" count="1090" uniqueCount="228">
  <si>
    <t xml:space="preserve">            Форма № 4</t>
  </si>
  <si>
    <t xml:space="preserve">                                              наименование федеральной целевой программы, государственный заказчик-координатор (государственный заказчик)</t>
  </si>
  <si>
    <t>тыс. рублей</t>
  </si>
  <si>
    <t>Период выполнения НИОКР</t>
  </si>
  <si>
    <t>Дата проведения конкурса</t>
  </si>
  <si>
    <t>Созданные в рамках контракта охраняемые результаты интеллектуальной деятельности (объекты интеллектуальной собственности)</t>
  </si>
  <si>
    <t>Сведения о закреплении прав и использовании объекта интеллектуальной собственности</t>
  </si>
  <si>
    <t xml:space="preserve"> федеральный бюджет</t>
  </si>
  <si>
    <t>федеральный бюджет</t>
  </si>
  <si>
    <t>внебюджетные источники</t>
  </si>
  <si>
    <t xml:space="preserve"> бюджеты субъектов РФ</t>
  </si>
  <si>
    <t>1.</t>
  </si>
  <si>
    <t>2.</t>
  </si>
  <si>
    <t>3.</t>
  </si>
  <si>
    <t>На весь период реализации мероприятия по источникам</t>
  </si>
  <si>
    <t>всего по мероприятию</t>
  </si>
  <si>
    <t>Создание перспективных технических средств и технологий для формирования полигонов движения тяжеловесных поездов</t>
  </si>
  <si>
    <t>всего по подпрограмме</t>
  </si>
  <si>
    <t>1</t>
  </si>
  <si>
    <t>2</t>
  </si>
  <si>
    <t>3</t>
  </si>
  <si>
    <t>4</t>
  </si>
  <si>
    <t/>
  </si>
  <si>
    <t>№ п/п*</t>
  </si>
  <si>
    <t>Наименование подпрограммы,  мероприятия, темы НИОКР*; вид НИОКР, реквизиты госконтракта (соглашения на предоставление гранта), исполнитель, номер и дата государственной регистрации контракта (для НИОКР гражданского назначения)</t>
  </si>
  <si>
    <t>ГРБС (код)</t>
  </si>
  <si>
    <t>Источники и объемы финансирования НИОКР</t>
  </si>
  <si>
    <t>Из них учтены или планируются к учету на балансе в виде нематериального актива (стоимость, балансодержатель)</t>
  </si>
  <si>
    <t>110</t>
  </si>
  <si>
    <t>всего по мероприятию, тематическому направлению</t>
  </si>
  <si>
    <t>Описание результатов выполненных работ за отчетный период</t>
  </si>
  <si>
    <t>всего</t>
  </si>
  <si>
    <t>за отчетный период</t>
  </si>
  <si>
    <t>Разработка информационно-вычислительных систем автоматизации технологических и управленческих процессов</t>
  </si>
  <si>
    <t>1.1</t>
  </si>
  <si>
    <t>Исследование рынка транспортных услуг железнодорожного транспорта - всего</t>
  </si>
  <si>
    <t>1.2</t>
  </si>
  <si>
    <t>Внедрение ресурсосберегающих технолоий</t>
  </si>
  <si>
    <t>1.3</t>
  </si>
  <si>
    <t>1.4</t>
  </si>
  <si>
    <t>Развитие локомотиво и вагоностроения</t>
  </si>
  <si>
    <t>1.5</t>
  </si>
  <si>
    <t>Создание перспективных технических средств и технологий для скоростного и высокоскоростного движения (внебюджетные источники)</t>
  </si>
  <si>
    <t>1.6</t>
  </si>
  <si>
    <t>Исследование проблем обеспечения безопастности на железнодорожном транспорте - всего</t>
  </si>
  <si>
    <t>федеральный бюджет*</t>
  </si>
  <si>
    <t>Мониторинг влияния реализации мероприятий подпрограммы на рынок транспортных услуг и соответствия отрасли потребностям экономики и социальной сферы в услугах морского транспорта</t>
  </si>
  <si>
    <t>Разработка методов использования судов государственного назначения, танкеров, обслуживающего флота, обеспечивающих снижение потребности в их количестве и эксплуатационных расходов</t>
  </si>
  <si>
    <t>Научно-техническое сопровождение мероприятий по обеспечению безопасности гидротехнических сооружений</t>
  </si>
  <si>
    <t>Проведение научных исследований по развитию сетей технологической связи систем управления движением судов и информационного обеспечения</t>
  </si>
  <si>
    <t>"Разработка технических и технологических средств подготовки специалистов в отраслевых учебных заведениях, использование инновационных технологий в образовательном процессе (второй и третий этапы)", ГК № 2.09-16 от 15.11.2016, исполнитель ФГБОУ ВО "ГУМРФ имени адмирала С.О. Макарова"</t>
  </si>
  <si>
    <t>2016-2018</t>
  </si>
  <si>
    <t>3.1.</t>
  </si>
  <si>
    <t>1.1.</t>
  </si>
  <si>
    <t>1.2.</t>
  </si>
  <si>
    <t>10.10.2016</t>
  </si>
  <si>
    <t xml:space="preserve">Выполняется в плановом порядке;
</t>
  </si>
  <si>
    <t>15.05.2017</t>
  </si>
  <si>
    <t>Научное сопровождение повышения комплексной безопасности и устойчивости морской транспортной системы</t>
  </si>
  <si>
    <t>2017-2018</t>
  </si>
  <si>
    <t>Проведение научных исследований в области развития технических и технологических средств подготовки специалистов в отраслевых учебных заведениях, использования инновационных технологий в образовательном процессе</t>
  </si>
  <si>
    <t>«Разработка методики оценки транзитного потенциала Российской Федерации и проведение её апробации, формирование научно-обоснованных предложений по увеличению объема транзитных грузопотоков и развитию экспорта транспортных услуг Российской Федерации»
Контракт №РТМ-137/17 от 05.09.2017
Исполнитель ФГБУ НЦКТП</t>
  </si>
  <si>
    <t>103</t>
  </si>
  <si>
    <t>3.2.</t>
  </si>
  <si>
    <t xml:space="preserve">«Разработка опытного образца пилотной зоны единой защищенной информационно-телекоммуникационной системы транспортного комплекса Арктической зоны Российской Федерации»
Контракт №РТМ-134/17 от 05.09.2017
Исполнитель ФГУП ЗащитаИнфоТранс </t>
  </si>
  <si>
    <t>108</t>
  </si>
  <si>
    <t>Выполнение научно-исследовательских работ по теме: Разработка ОДМ «Методические рекомендации по определению характеристик и выбору шумозащитных конструкций автомобильных дорог»
 Контракт №ФДА 47/87 от 26.07.2017
 Исполнитель Федеральное государственное бюджетное образовательное учреждение высшего образования "Балтийский государственный технический университет «ВОЕНМЕХ» им. Д.Ф. Устинова»</t>
  </si>
  <si>
    <t>2017 - 2018</t>
  </si>
  <si>
    <t>12.07.2017</t>
  </si>
  <si>
    <t>Выполнение научно-исследовательских работ по теме: Разработка ПНСТ «Автомобильные дороги общего пользования. Деформационные швы с резиновым компенсатором пролетных строений автодорожных мостов»
 Контракт №ФДА 47/99 от 11.08.2017
 Исполнитель Общество с ограниченной ответственностью «Инновационный технический центр»</t>
  </si>
  <si>
    <t>17.07.2017</t>
  </si>
  <si>
    <t>Выполнение научно-исследовательских работ по теме: Разработка комплекса ПНСТ, устанавливающих методы определения долговечности и контроль качества геосинтетических материалов, применяемых при строительстве, реконструкции и капитальном ремонте автомобильных дорог и сооружений на них
 Контракт №ФДА 47/101 от 04.09.2017
 Исполнитель Автономная некоммерческая организация "Научно-исследовательский институт транспортно-строительного комплекса"</t>
  </si>
  <si>
    <t>15.08.2017</t>
  </si>
  <si>
    <t>Выполнение научно-исследовательских работ по теме: Разработка ГОСТ Р «Дороги автомобильные общего пользования. Демаркировка дорожной разметки. Технические требования. Методы контроля»
 Контракт №ФДА 47/102 от 04.09.2017
 Исполнитель Общество с ограниченной ответственностью Центр инженерно-технических исследований «Дорконтроль»</t>
  </si>
  <si>
    <t>18.08.2017</t>
  </si>
  <si>
    <t>Выполнение научно-исследовательских работ по теме: Разработка ОДМ «Альбом типовых  конструкций  нежёстких дорожных одежд в различных дорожно-климатических зонах»
 Контракт №ФДА 47/103 от 04.09.2017
 Исполнитель Общество с ограниченной ответственностью «Малое инновационное предприятие "МАДИ - Дорожные Технологии»</t>
  </si>
  <si>
    <t>2017 - 2019</t>
  </si>
  <si>
    <t>Выполнение научно-исследовательских работ по теме: Актуализация существующей нормативно-технической базы на грунты укрепленные и смеси щебеночно-гравийно-песчаные в соответствии с требованиями ТР ТС 014/2011 с разработкой комплекса ПНСТ
 Контракт №ФДА 47/106 от 08.09.2017
 Исполнитель ООО "ЦМИИС"</t>
  </si>
  <si>
    <t>Выполнение научно-исследовательских работ по теме: Разработка ОДМ «Методика контроля работоспособности и мониторинга метрологических характеристик комплексов автоматизированного весогабаритного контроля»
 Контракт №ФДА 47/88 от 26.07.2017
 Исполнитель Федеральное государственное унитарное предприятие «Всероссийский научно-исследовательский институт метрологической службы»</t>
  </si>
  <si>
    <t>Выполнение научно-исследовательских работ по теме: Разработка ОДМ «Методические указания по особенностям проведения инженерно-экологических изысканий при проектировании автомобильных дорог общего пользования»
 Контракт №ФДА 47/93 от 31.07.2017
 Исполнитель Общество с ограниченной ответственностью "Центр-Дорсервис"</t>
  </si>
  <si>
    <t>Выполнение научно-исследовательских работ по теме: Разработка ОДМ «Методические рекомендации по порядку и правилам накопления материальных ресурсов для проведения мероприятий технического прикрытия автомобильных дорог, закрепленных на праве оперативного управления за федеральными казенными учреждениями дорожного хозяйства»
 Контракт №ФДА 47/95 от 31.07.2017
 Исполнитель Общество с ограниченной ответственностью "Научно-исследовательский и проектный институт "Транспортной и строительной безопасности"</t>
  </si>
  <si>
    <t>Выполнение научно-исследовательских работ по теме: Разработка ОДМ «Методические рекомендации (указания) по прогнозной оценке воздействия на окружающую среду при строительстве и эксплуатации автомобильных дорог общего пользования»
 Контракт №ФДА 47/94 от 31.07.2017
 Исполнитель Общество с ограниченной ответственностью "Центр-Дорсервис"</t>
  </si>
  <si>
    <t>Выполнение научно-исследовательских работ по теме: Разработка аналитических материалов и предложений по вопросам планирования и финансирования дорожного хозяйства в субъектах Российской Федерации на 2018-2021 годы
 Контракт №ФДА 47/115 от 22.09.2017
 Исполнитель АССОЦИАЦИЯ "РАДОР"</t>
  </si>
  <si>
    <t>«Разработка научно обоснованных рекомендаций по повышению уровня безопасности и технического состояния Шекснинской ГЭС ФБУ «Администрация «Волго-Балт» с проведением инструментального обследования объектов Шекснинской ГЭС», ГК № 2.01-17 от 29.06.2017, исполнитель АО "Акватик"</t>
  </si>
  <si>
    <t>«Проведение исследований и расчётный анализ фактической несущей способности металлоконструкций основных двустворчатых ворот нижней головы шлюза №1, средних голов шлюзов №№ 1, 3, 13, 16, аварийно-ремонтных ворот шлюза № 14, затворов водоспуска № 141 Хижозёрского гидроузла ФБУ «Администрация «Беломорканал», ГК № 2.02-17 от 05.07.2017, исполнитель АО "НИИЭС"</t>
  </si>
  <si>
    <t>«Проведение исследований и расчётный анализ фактической несущей способности металлоконструкций нижних рабочих двустворчатых ворот и затворов водопроводных галерей шлюзов № 21-24 Самарского РГСиС ФБУ«Администрация Волжского бассейна», ГК № 2.03-17 от 05.07.2017, исполнитель АО "НИИЭС"</t>
  </si>
  <si>
    <t>«Проведение научных исследований по определению причин деформаций стен первой секции  камеры  Павловского шлюза и остаточного ресурса металлоконструкций ферм-распорок камеры», ГК № 2.04-17 от 31.07.2017, исполнитель АО "Акватик"</t>
  </si>
  <si>
    <t>«Выполнение научных исследований по прогнозированию изменений технического состояния и уровня безопасности судоходных гидротехнических сооружений до 2025 года с проведением мониторинга их безопасности», ГК № 2.07-17 от 07.08.2017, исполнитель ФГБОУ ВО «ГУМРФ имени адмирала С.О. Макарова»</t>
  </si>
  <si>
    <t xml:space="preserve">«Разработка научно обоснованных предложений по определению региональных приоритетов развития транспортной инфраструктуры с учетом определенных документами стратегического планирования перспективных направлений развития пространственной структуры экономики Российской Федерации»
Контракт РТМ-131/17 от 05.09.2017
Исполнитель ООО «Транспортная интеграция» </t>
  </si>
  <si>
    <t>1.3.</t>
  </si>
  <si>
    <t>1.4.</t>
  </si>
  <si>
    <t>«Разработка научно обоснованных методологических подходов и методических рекомендаций по моделированию транспортных систем городских агломераций при реализации приоритетного проекта «Безопасные и качественные дороги»
Контракт №РТМ-166/17 от 29.09.2017
Исполнитель ФГБУ НЦКТП</t>
  </si>
  <si>
    <t xml:space="preserve">«Комплексная оценка последствий ратификации Парижского соглашения по климату для транспортной отрасли Российской Федерации и разработка научно обоснованных предложений по формированию отраслевых национальных методик определения объемов выбросов парниковых газов по всем видам транспорта в Российской Федерации»
Контракт №РТМ-133/17 от 05.09.2017
Исполнитель ООО «Транспортная интеграция» </t>
  </si>
  <si>
    <t>Нераспределенные лимиты бюджетных обязательств на год</t>
  </si>
  <si>
    <t xml:space="preserve">«Разработка научно обоснованных предложений по структуре и содержанию отраслевых методик расчета рисков и оценки последствий для объектов транспортной инфраструктуры прогнозируемых климатических изменений, в том числе оттаивания многолетней (вечной) мерзлоты»
Контракт №РТМ-177/17 от 16.10.2017
Исполнитель ООО «Транспортная интеграция» </t>
  </si>
  <si>
    <t>«Комплексное исследование вопросов повышения конкурентоспособности внутреннего водного транспорта и разработка научно обоснованных предложений по созданию механизмов переключения грузопотоков на внутренний водный транспорт»
Контракт №РТМ-230/17 от 19.12.2017
Исполнитель ФГБОУ ВО «ГУМРФ имени адмирала С.О. Макарова»</t>
  </si>
  <si>
    <t>2.1.</t>
  </si>
  <si>
    <t>«Разработка научно обоснованных предложений по созданию методики   оценки  прогнозной пропускной  способности и нормативной оснащенности пунктов пропуска через государственную границу Российской Федерации  для организации пограничного, таможенного и иных видов контроля при пересечении государственной границы Российской Федерации»
Контракт №РТМ-191/17 от 02.11.2017
Исполнитель ООО «ГазИнТех»</t>
  </si>
  <si>
    <t xml:space="preserve">«Разработка концептуальных подходов и создание опытного образца Системы паспортизации и учета ключевых элементов транспортных средств, влияющих на безопасность транспортных средств, на основе инновационных технологий распределенного хранения информации и радиочастотной идентификации»
Контракт №РТМ-190/17 от 31.10.2017
Исполнитель ФГУП ЗащитаИнфоТранс </t>
  </si>
  <si>
    <t>Выполнение научно-исследовательских работ по теме: Разработка комплекса ПНСТ, содержащих технические требования, необходимые при строительстве земляного полотна автомобильных дорог и искусственных сооружений на них, а также при создании геодезических сетей при их проектировании и строительстве
 Контракт №ФДА 47/107 от 08.09.2017
 Исполнитель Общество с ограниченной ответственностью «Инновационный технический центр»</t>
  </si>
  <si>
    <t>Выполнение научно-исследовательских работ по теме: Разработка комплекса ГОСТ Р, устанавливающих технические требования и методы проектирования асфальтобетона по методологии «СПАС» на основе мониторинга применения комплекса ПНСТ на проектирование асфальтобетона с анализом и оценкой свойств асфальтобетона, запроектированного по методологии «СПАС» с учетом требований межгосударственных стандартов на исходные каменные материалы
 Контракт №ФДА 47/122 от 05.10.2017
 Исполнитель ООО "ЦМИИС"</t>
  </si>
  <si>
    <t>20.09.2017</t>
  </si>
  <si>
    <t>Выполнение научно-исследовательских работ по теме: Разработка комплекса ГОСТ Р, распространяющихся на минеральные дорожно-строительные материалы, применяемые для приготовления асфальтобетонных смесей по методологии «СПАС» с учетом требований межгосударственных стандартов и мониторинга применения в дорожной отрасли комплекса ПНСТ на каменные материалы
 Контракт №ФДА 47/124 от 06.10.2017
 Исполнитель Автономная некоммерческая организация "Научно-исследовательский институт транспортно-строительного комплекса"</t>
  </si>
  <si>
    <t>22.09.2017</t>
  </si>
  <si>
    <t>Выполнение научно-исследовательских работ по теме: Разработка комплекса ГОСТ Р, устанавливающих методики испытаний и измерений асфальтобетонных смесей по методологии «СПАС» и гармонизация их с межгосударственными стандартами, разработанными для соблюдения требований технического регламента Таможенного союза «Безопасность автомобильных дорог» (ТР ТС 014/2011)
 Контракт №ФДА 47/123 от 06.10.2017
 Исполнитель ООО "ЦМИИС"</t>
  </si>
  <si>
    <t>Выполнение научно-исследовательских работ по теме: Разработка ОДМ «Методические рекомендации по разработке и утверждению технологических регламентов производства продукции на предприятиях дорожного хозяйства»
 Контракт №ФДА 47/134 от 07.11.2017
 Исполнитель Общество с ограниченной ответственностью "Автодорис"</t>
  </si>
  <si>
    <t>23.10.2017</t>
  </si>
  <si>
    <t>Выполнение научно-исследовательских работ по теме: Разработка ГОСТ Р «Дороги автомобильные общего пользования. Пересечения и примыкания автомобильных дорог. Технические требования»
 Контракт №ФДА 47/137 от 10.11.2017
 Исполнитель Общество с ограниченной ответственностью «ТрансИнжПроект»</t>
  </si>
  <si>
    <t>Выполнение научно-исследовательских работ по теме: Разработка ОДМ «Методические рекомендации по разработке типовой архитектуры ведомственной интеллектуальной транспортной системы в сфере автомобильного транспорта и дорожного хозяйства»
 Контракт №ФДА 47/143 от 13.11.2017
 Исполнитель Общество с ограниченной ответственностью «ОРИОН ТЕХНОЛОДЖИЗ»</t>
  </si>
  <si>
    <t>26.10.2017</t>
  </si>
  <si>
    <t>Выполнение научно-исследовательских работ по теме: Разработка ПНСТ «Дороги автомобильные общего пользования. Холодные асфальтобетонные смеси и асфальтобетон. Технические условия»
 Контракт №ФДА 47/144 от 13.11.2017
 Исполнитель Общество с ограниченной ответственностью "Автодорис"</t>
  </si>
  <si>
    <t>Выполнение научно-исследовательских работ по теме: Разработка ПНСТ «Дороги автомобильные общего пользования. Ограждения дорожные. Требования к эксплуатации»
 Контракт №ФДА 47/145 от 13.11.2017
 Исполнитель Общество с ограниченной ответственностью "Малое инновационное предприятие "НИИ Механики и проблем качества"</t>
  </si>
  <si>
    <t>Выполнение научно-исследовательских работ по теме: Разработка ОДМ «Методические рекомендации по проектированию элементов плана, продольного и поперечного профиля» в соответствии с требованиями технического регламента Таможенного союза «Безопасность автомобильных дорог» (ТР ТС 014/2011)
 Контракт №ФДА 47/142 от 13.11.2017
 Исполнитель Общество с ограниченной ответственностью «ТрансИнжПроект»</t>
  </si>
  <si>
    <t>02.11.2017</t>
  </si>
  <si>
    <t>01.12.2017</t>
  </si>
  <si>
    <t>Выполнение научно-исследовательских работ по теме: Разработка ОДМ «Требования к размещению, установке рекламных конструкций в границах полосы отвода автомобильных дорог общего пользования федерального значения»
 Контракт №ФДА 47/172 от 11.12.2017
 Исполнитель ООО "ГЕОТЕХТРАНС"</t>
  </si>
  <si>
    <t>Выполнение научно-исследовательских работ по теме: Разработка ОДМ «Методические рекомендации по установлению технических требований к примыканиям и пересечениям с автомобильными дорогами общего пользования федерального значения при проектировании и строительстве»
 Контракт №ФДА 47/177 от 12.12.2017
 Исполнитель Общество с ограниченной ответственностью "Центр-Дорсервис"</t>
  </si>
  <si>
    <t>Выполнение научно-исследовательских работ по теме: Разработка ОДМ «Методические рекомендации по технологиям импортозамещения при приготовлении катионных битумно-полимерных эмульсий»
 Контракт №ФДА 47/135 от 07.11.2017
 Исполнитель Общество с ограниченной ответственностью "Автодорис"</t>
  </si>
  <si>
    <t>Выполнение научно-исследовательских работ по теме: Разработка ОДМ «Методические рекомендации по переработке цементобетонных покрытий и железобетонных элементов обустройства автомобильных дорог с использованием дробильных и просеивающих ковшей»
 Контракт №ФДА 47/146 от 13.11.2017
 Исполнитель Общество с ограниченной ответственностью "КОРПОРАЦИЯ "ДОРОЖНОЕ И ПРОМЫШЛЕННОЕ СТРОИТЕЛЬСТВО"</t>
  </si>
  <si>
    <t>«Разработка научно обоснованных предложений по повышению эффективности перевозки опасных грузов и отходов автомобильным транспортом в целях обеспечения экологической безопасности на транспорте»
Контракт №РТМ-179/17 от 17.10.2017
Исполнитель ОАО "НИИАТ"</t>
  </si>
  <si>
    <t>«Разработка научно обоснованных предложений по поэтапному внедрению в Российской Федерации систем организации перевозок пассажиров и грузов с использованием автотранспортных средств с автономным управлением»
Контракт №РТМ-180/17 от 17.10.2017
Исполнитель ОАО "НИИАТ"</t>
  </si>
  <si>
    <t>«Методологическое и экспертно-аналитическое сопровождение подготовки новой редакции государственной программы Российской Федерации «Развитие транспортной системы» на принципах проектного управления»
Контракт №РТМ-192/17 от  02.11.2017
Исполнитель АНО "Аналитический центр при Правительстве Российской Федерации"</t>
  </si>
  <si>
    <t>2017-2019</t>
  </si>
  <si>
    <t>Разработаны: Концепция автоматизированной системы (далее – АС) для контроля над процессом планирования, реализации и мониторинга исполнения ФАИП и ФЦП.; Техническое задание на разработку АС для контроля над процессом планирования, реализации и мониторинга исполнения ФАИП и ФЦП, частные технические задания на подсистемы АС (по согласованию с Государственным заказчиком);  Программа предварительных испытаний АС, Руководство пользователя АС, Руководство по программно-техническому обслуживанию АС. Проведены предварительные испытания автоматизированной системы. Определен перечень необходимых доработок АС и рекомендуемые сроки их выполнения.</t>
  </si>
  <si>
    <t>Проведение исследований по определению расходных характеристик плотины гидроузла Кузьминск и морфометрических характеристик Кузьминского водохранилища». ГК № 2.06-17 от 08.12.2017,  исполнитель АО «Акватик»</t>
  </si>
  <si>
    <t xml:space="preserve">Научное сопровождение (инвестиционные обоснования) развития инфраструктуры внутренних водных путей (федеральный бюджет)
</t>
  </si>
  <si>
    <t xml:space="preserve">Работы, выполненные в 2017 году (1 этап):
1. Сбор исходных данных, выполнение инструментального обследования конструкций совмещенной с водосбросом Шекснинской ГЭС.
2. Разработка программы обследования и предоставление её на согласование ФБУ «Администрация «Волго-Балт» и Государственному заказчику.
3. Комплексное обследование территории Шекснинской ГЭС, в том числе сбор и анализ исходных данных, существующей проектной документации, геологических и гидрологических фондовых материалов, результатов натурных наблюдений.
4. Обследование совмещенной с водосбросом Шекснинской ГЭС, железобетонных конструкций, гидромеханического оборудования  (перечень конструкций и оборудования согласовывается с ФБУ «Администрация Волго-Балт») с целью определения необходимости капитального ремонта или реконструкции, в том числе:
- сбор и анализ имеющейся проектной и исполнительной документации по устройству зданий и сооружений;
- обследование элементов гидромеханического оборудования совмещенной с водосбросом Шекснинской ГЭС;
- выявление дефектов и повреждений элементов железобетонных конструкций и гидромеханического оборудования совмещенной с водосбросом Шекснинской ГЭС;
- документальное фотографирование дефектов и повреждений конструкций;
- выполнение лазерного сканирования, определение пространственного положения и фактических размеров сечений строительных конструкций
с определением отклонений от проектного положения;
- отбор кернов в железобетонных конструкциях совмещенной с водосбросом Шекснинской ГЭС.
</t>
  </si>
  <si>
    <t xml:space="preserve">Работы, выполненные в 2017 году (1 этап):
1. Сбор и анализ исходных материалов для составления программы экспертной оценки технического состояния металлоконструкций нижних рабочих двустворчатых ворот и затворов водопроводных галерей шлюза № 21-22 Самарского РГСиС (далее – металлоконструкции ворот и затворов), включая: проектную документацию, отчеты о проведенных ранее обследованиях, данные о выполненных ремонтно-восстановительных работах, акты преддекларационного обследования, опыт и условия их эксплуатации, результаты наблюдений и исследований, нормативную и техническую литературу.
2. Составление программы экспертной оценки технического состояния металлоконструкций ворот и затворов судоходных шлюзов с учетом выполненного анализа исходных материалов и согласование ее с ФБУ «Администрация Волжского бассейна».
3. Проведение натурного обследования нижних рабочих двустворчатых ворот и затворов водопроводных галерей шлюза № 21-22 Самарского РГСиС с оценкой их коррозионного разрушения.
4. Оценка напряженно-деформированного состояния обследованных металлоконструкций ворот и затворов, имеющих сверхнормативный коррозионный износ.
5. Анализ результатов, полученных при проведении натурного обследования и оценки напряженно-деформированного состояния металлоконструкций ворот и затворов судоходных шлюзов.
6. Подготовка рекомендаций и предложений по проведению ремонтных работ с целью продления сроков эксплуатации и поддержанию в работоспособном техническом состоянии металлоконструкций ворот и затворов до их замены.
7. Подготовка научно-технического отчета с выводами о возможности, сроках и условиях последующей эксплуатации обследованных нижних рабочих двустворчатых ворот и затворов водопроводных галерей шлюза № 21-22 Самарского РГСиС ФБУ «Администрация Волжского бассейна».
</t>
  </si>
  <si>
    <t xml:space="preserve">Работы, выполненные в 2017 году (1 этап):
1.Сбор и анализ исходных материалов для  определения причин деформаций стен первой секции камеры  Павловского шлюза и несущей способности металлоконструкций ферм-распорок камеры, включая: проектную документацию, отчеты о проведенных ранее обследованиях, данные о выполненных ремонтно-восстановительных работах, акты преддекларационных обследований, нормативную и техническую литературу, результаты выполненных наблюдений и исследований за состоянием шлюза.
2. Организация специальных наблюдений и проведение первого этапа работ по определению деформаций между опорами ферм-распорок и стенками первой секции.
3. Отбор кернов в местах сопряжения опор ферм-распорок со стенами I секции для определения адгезии между опорами ферм-распорок и бетоном I секции.
4. Анализ деформаций и плановых смещений стен первой секции камеры Павловского шлюза.
5. Подготовка промежуточного отчета по результатам работы.
</t>
  </si>
  <si>
    <t xml:space="preserve">Работы выполненные в 2017 году (1 этап):
1. Анализ исполнительной и проектной документации гидроузла Кузьминск, материалов имеющейся русловой съемки исследуемого участка водного пути.
2. Определение перечня эксплуатационных случаев работы водопропускных отверстий плотины и согласование его с ФГБУ «Канал имени Москвы».
3. Составление программы полевых работ и согласование ее с ФГБУ «Канал имени Москвы».
4. Назначение в нижнем бьефе гидрометрического створа для замеров расходов воды, скоростей течения и уровней воды и согласование его с ФГБУ «Канал имени Москвы».
5. Определение параметров естественного стока р. Оки в створе гидроузла.
6. Определение параметров максимального стока р. Оки в створе гидроузла.
7. Проведение натурных гидрометрических измерений расходов и скорости течения в гидрометрическом створе в нижнем бьефе, уровня воды в верхнем и нижнем бьефах в период зимней межени – 1 цикл.
8. Анализ распределения объёмов естественного годового стока в зимний период (XII) при средневодном (Р = 50 % обеспеченности), многоводном (Р = 4 %) и маловодном  (Р = 95 %) годах.
9. Составление расходных характеристик в декабре для каждого водопропускного отверстия с учетом всех возможных эксплуатационных случаев работы данного отверстия в условиях гидроузла (изменений уровней бьефов и их возможных комбинаций, степени открытия отверстий, количества работающих отверстий).
</t>
  </si>
  <si>
    <t xml:space="preserve">По первому этапу ОКР были получены следующие результаты:
1. Требования к содержанию электронного учебно-методического комплекса (ЭУМК). Пояснительная записка по требованиям к содержанию ЭУМК.
2. Технические требования к АСУ ВУЗ.
3. Функциональные модули АСУ ВУЗ «Контингент обучающихся», «Контингент сотрудников», «Военно-учетный стол», «Общежития». Акт о готовности модулей. Протокол предварительного тестирования.
4. Отчет о трудозатратах на перевод ЭУМК дисциплин в электронную оболочку.
5. Отчет о трудозатратах на разработку ЭУМК дисциплин.
6. Протокол заседания рабочей группы с перечислением перечня дисциплин для разработки ЭУМК в соответствии с учебными планами специальностей плавсостава.
7. Документы системы менеджмента качества, регламентирующие процесс проектирования и разработки ЭУМК дисциплин.
8. ЭУМК дисциплины по программам высшего образования и среднего профессионального образования (в соответствии с перечнем). Акты о готовности ЭУМК дисциплин.
9. Акты о переводе ЭУМК дисциплин в электронную оболочку.
10. Функциональный модуль АСУ ВУЗ «Приемная комиссия», в части учета личных данных абитуриентов и выгрузки не менее трех отчетов в формате «xls». Акт о готовности модуля. Протокол предварительного тестирования.
Использование результатов ОКР планируется начать с внедрения на третьем этапе выполнения работ по данной ОКР элементов электронного обучения 
и дистанционных образовательных технологий, разработанных по итогам работы, 
в образовательный процесс вузов, подведомственных Росморречфлоту, 
и их филиалов при осуществлении подготовки специалистов плавсостава.
По второму этапу ОКР получены следующие результаты:
1. Разработан и переведен в электронную оболочку электронный учебно-методический комплекс дисциплины.
2. Разработаны функциональные модули АСУ ВУЗ «Учебный процесс» и «Книгообеспеченность». Проведено тестирование.
3. Разработаны документы системы менеджмента качества.
4. Определены квалификационные требования к пользователям электронной оболочки. Составлен учебный план программы курсов повышения квалификации профессорско-преподавательского состава по работе с электронной оболочкой. Составлен план проведения (и программа) ознакомительных семинаров для обучающихся по работе с электронной оболочкой.
5. Проведена опытная эксплуатация Электронной оболочки. Составлена пояснительная записка по планированию и организации учебного процесса с использованием электронной оболочки ЭУМК.
6. Разработано Руководство по программно-техническому обслуживанию электронной оболочки.
</t>
  </si>
  <si>
    <t xml:space="preserve">Работы, выполненные в 2017 году (1 этап):
1. Сбор и систематизация исходных данных.
2. Анализ руслопереформирований за многолетний ряд наблюдений на основании выполненных русловых съемок и путевых работ.
</t>
  </si>
  <si>
    <t>5</t>
  </si>
  <si>
    <t>6</t>
  </si>
  <si>
    <t>7</t>
  </si>
  <si>
    <t>8</t>
  </si>
  <si>
    <t>9</t>
  </si>
  <si>
    <t>10</t>
  </si>
  <si>
    <t>11</t>
  </si>
  <si>
    <t>12</t>
  </si>
  <si>
    <t>Объем финансирования НИОКР по программе</t>
  </si>
  <si>
    <t>Объем финансирования НИОКР по направлению (подпрограмме) "Железнодорожный транспорт"</t>
  </si>
  <si>
    <t>Объем финансирования НИОКР по направлению (подпрограмме) "Дорожное хозяйство"</t>
  </si>
  <si>
    <t>Объем финансирования НИОКР по направлению (подпрограмме) "Морской и речной транспорт"</t>
  </si>
  <si>
    <t>Объем финансирования НИОКР по направлению (подпрограмме) "Комплексное развитие транспортных узлов"</t>
  </si>
  <si>
    <t>Наименование мероприятия, тематического направления</t>
  </si>
  <si>
    <t>Расходы на мероприятия по научно-техническому и инновационному обеспечению программы, техническому регулированию дорожного хозяйства (контрактные обязательства, всего )</t>
  </si>
  <si>
    <t>Выполнение научно-исследовательских работ по теме: Разработка комплекса ГОСТ Р, устанавливающих технические требования и методы испытаний битумных вяжущих по методологии «СПАС» на основе мониторинга применения комплекса ПНСТ на битумные вяжущие материалы и исследований влияния вязко-упругих свойств битумных вяжущих материалов с учетом климатических и транспортных условий эксплуатации на деформационные характеристики асфальтобетонных смесей 
 Контракт №ФДА 47/121 от 05.10.2017
 Исполнитель Автономная некоммерческая организация "Научно-исследовательский институт транспортно-строительного комплекса"</t>
  </si>
  <si>
    <t>2016 - 2018</t>
  </si>
  <si>
    <t>Выполнение научно-исследовательских работ по теме: Разработка Сборника отраслевых сметных нормативов по содержанию элементов обустройства автомобильных дорог
 Контракт №ФДА 47/138 от 10.11.2017
 Исполнитель Общество с ограниченной ответственностью "Малое инновационное предприятие "НИИ Механики и проблем качества"</t>
  </si>
  <si>
    <t>Научное обеспечение мониторинга подпрограммы, определение эффективности реализации программных мероприятий</t>
  </si>
  <si>
    <t xml:space="preserve">Исследование русловых процессов на затруднительном участке реки Лены от поселка Мохсоголлох до Табагинского утеса (Покровский узел – перекаты Рассолода) и разработка рекомендаций по оптимизации дноуглубительных и выправительных работ для обеспечения надежности трассы судового хода и снижения эксплуатационных затрат на ее содержание», ГК № 2.10-17 от 14.12.2017, исполнитель
ФГБОУ ВО «Московский государственный университет имени М.В. Ломоносова»
</t>
  </si>
  <si>
    <t>«Разработка концепции и модели информационно-вычислительной системы автоматизации планирования и мониторинга федеральных целевых программ и федеральной адресной инвестиционной программы в части мероприятий, государственным заказчиком по которым определен Росморречфлот» государственный контракт № 1.03-17 от 12.12.2017</t>
  </si>
  <si>
    <t xml:space="preserve">Работы, выполненные в 2017 году (1 этап):
1. Сбор, анализ и обработка представляемой эксплуатирующими организациями информации о техническом состоянии и уровнях безопасности СГТС, условиях эксплуатации, составе и качестве проводимых на сооружениях наблюдений и исследований, о мерах, предпринимаемых с целью предупреждения развития деструктивных процессов и возможных аварийных ситуаций по итогам работы в 2016 году, подготовка на этой основе рекомендаций и предложений по оптимизации местных систем мониторинга с целью обеспечения безопасности СГТС.
2 Анализ функционирования местной системы мониторинга ФБУ «Администрация «Камводпуть» с комплексным изучением материалов по организации и проведению наблюдений и исследований на Чайковском шлюзе, в целях оценки выполнения местной системой мониторинга этой эксплуатирующей организации задач первого функционального уровня отраслевой системы мониторинга СГТС.
3. Обобщение и систематизация полученных на уровне местных систем мониторинга сведений, отражающих различные аспекты безопасности СГТС, включая работу самих местных систем мониторинга, полученных от эксплуатирующих организаций, в том числе информации, содержащейся в декларациях безопасности СГТС, предписаниях органа надзора за 2016 год.
4. Разработка на основе результатов комплексного анализа данных отраслевого мониторинга предложений и рекомендаций в сфере обеспечения безопасности гидротехнических объектов и оптимизации работы местных систем мониторинга.
5. Выполнение анализа целевых  показателей подпрограммы «Внутренний водный  транспорт» - доли (от количества судоходных гидротехнических сооружений, подлежащих декларированию) судоходных гидротехнических сооружений, имеющих неудовлетворительный уровень безопасности и доли судоходных гидротехнических сооружений, имеющих опасный уровень безопасности  по состоянию на конец 2016 года (в сравнении с 2015 г.) и 2017  года (в сравнении с 2016 г.) по администрациям бассейнов внутренних водных путей,  ФГБУ «Канал имени Москвы» и в целом по всем декларируемым СГТС.
6. Выполнение анализа необходимости выполнения (продолжения) реконструкции или капитального ремонта СГТС по техническому состоянию или уровню безопасности, но не включенных в комплексные проекты реконструкции или планы капитального ремонта и подготовка предложений и рекомендаций по обеспечению их безопасности.
</t>
  </si>
  <si>
    <t>«Анализ тенденций и перспектив развития рынка транспортных услуг и транспортной инфраструктуры»</t>
  </si>
  <si>
    <t>«Разработка моделей единого транспортного пространства и повышение инвестиционной привлекательности проектов, развитие рыночных отношений и использование передовых технологий на транспорте, развитие интеллектуальных транспортных систем»</t>
  </si>
  <si>
    <t>«Обеспечение экологической безопасности на транспорте, снижение негативного воздействия транспортной системы на окружающую среду, увеличение доли альтернативных видов топлива в общем топливопотреблении, адаптация объектов транспортной инфраструктуры к прогнозируемым климатическим изменениям»</t>
  </si>
  <si>
    <t>4.</t>
  </si>
  <si>
    <t>«Разработка инвестиционных предложений по повышению конкурентоспособности транспортных коридоров и развитию мультимодальных транспортных узлов»</t>
  </si>
  <si>
    <t>4.1.</t>
  </si>
  <si>
    <t>4.2.</t>
  </si>
  <si>
    <t>4.3.</t>
  </si>
  <si>
    <t>5.</t>
  </si>
  <si>
    <t>«Информационно-аналитическое обеспечение инвестиционных и инновационных мероприятий по развитию экспорта транспортных услуг, включающее информационное обеспечение деятельности пунктов пропуска через государственную границу, методическое обеспечение оценки экспорта транспортных услуг и транзитного потенциала Российской Федерации, исследование конъюнктуры международного рынка транспортных услуг и прогнозирование основных евро-азиатских и трансазиатских грузопотоков»</t>
  </si>
  <si>
    <t>5.1.</t>
  </si>
  <si>
    <t>6.</t>
  </si>
  <si>
    <t>«Разработка методологических  подходов к повышению конкурентоспособности транспортной системы Российской Федерации, в том числе на основе внедрения инновационных транспортных технологий с апробацией их в экспериментальном режиме»</t>
  </si>
  <si>
    <t>2010 - 2015</t>
  </si>
  <si>
    <t>6.1.</t>
  </si>
  <si>
    <t>6.2.</t>
  </si>
  <si>
    <t>Дорабатывались предложения по определению региональных приоритетов развития транспортной инфраструктуры с учетом замечаний и предложений, поступивших в ходе обсуждения результатов научно-исследовательской работы с исполнительными органами государственной власти субъектов Российской Федерации, а также по замечаниям и предложениям подведомственных Минтрансу России организаций, служб и агентств.</t>
  </si>
  <si>
    <t xml:space="preserve">Проводился анализ мирового опыта, включая опыт Китая, развитых стран Европы, США, Канады, разработки и использования проектного подхода к формированию государственных программ. Подготавливались научно обоснованные предложения по актуализированной редакции Государственной программы на принципах проектного подхода в соответствии с распределением бюджетных ассигнований из федерального бюджета, включая: 
- уточнение приоритетов, целей и задач Государственной программы, в том числе с учетом долгосрочного прогноза до 2030 года; 
- прогноз основных показателей транспортного комплекса на период до 2025 года и планируемых макроэкономических показателей по итогам реализации Государственной программы;
- оценку ожидаемых результатов реализации Государственной программы, характеризующих целевое состояние уровня и качества жизни населения, социальной сферы, экономики и общественной безопасности;
- возможные варианты достижения результатов, оценка преимуществ и рисков, возникающих при различных вариантах;
- подходы к структуре проектного и процессного разделов Государственной программы, предложения по проектам и ведомственным целевым программам;
- объемы ресурсного обеспечения реализации Государственной программы;
- предложения по организации управления реализацией Государственной программы, сформированной на принципах проектного подхода;
- оценку применения мер государственного регулирования;
- порядок сбора информации и методик расчета показателей (индикаторов) Государственной программы;
- уточнение методики оценки эффективности реализации Государственной программы.
 Подготавливались предложения по приоритетным (ведомственным, межпрограммным) проектам (портфелю проектов) проектного раздела Государственной программы, включая:
-  паспорт  проекта;
- сводный план проекта;
-  рабочий план проекта.
Подготавливались предложения по подходам и принципам формирования инструментария по формированию состава проекта, включающего инвестиционные, текущие и организационные мероприятия. Формировался перечень инвестиционных проектов (мероприятий), составляющих проектный раздел Государственной программы. Подготавливались предложения по формированию ведомственных целевых программ, входящих в состав процессного раздела, включая проекты соответствующих ведомственных целевых программ.
</t>
  </si>
  <si>
    <t>Подготавливались научно обоснованные предложения по структуре и содержанию проекта нормативного акта по распределению компетенций, предусмотренных приложениями А и В ДОПОГ (Европейского соглашения о международной дорожной перевозке опасных грузов), между федеральными органами исполнительной власти Российской Федерации. Разрабатывались научно обоснованные предложения по совершенствованию критериев и методов оценки знаний и практических навыков водителей транспортных средств, специалистов транспортных организаций, осуществляющих перевозку опасных грузов, консультантов по вопросам безопасности перевозок опасных грузов и преподавателей, осуществляющих обучения.</t>
  </si>
  <si>
    <t>Подготавливались проекты отраслевых методик расчета рисков и оценки последствий климатических изменений для объектов транспортной инфраструктуры в связи с прогнозируемыми климатическими изменениями, в том числе связанными с оттаиванием и смещением к северу южной границы зоны многолетней (вечной) мерзлоты по видам транспорта. Проводилась апробация отраслевых методик на пилотном регионе Российской Федерации, находящимся в зоне распространения многолетней (вечной) мерзлоты. Формировались научно обоснованные предложения по способам предупреждения и мерам минимизации ущерба от климатических изменений для объектов транспортной инфраструктуры, в том числе являющихся составными частями международных транспортных коридоров и обеспечивающих реализацию транзитного потенциала страны, в случае реализации рисков их полной или частичной утраты функциональности.</t>
  </si>
  <si>
    <t>Разрабатывались научно обоснованные предложения по оптимизации материально-технических требований и снижению стоимости затрат по оснащению пунктов пропуска, включая проекты нормативных правовых актов, предусматривающих внесение изменений в действующие документы в данной сфере. Подготавливался проект методики и макет расчета (моделирования) прогнозов пропускной способности автомобильных пунктов пропуска и формирования исходных данных для технических требований к строительству, реконструкции и техническому переоснащению автомобильных пунктов пропуска на основе данных АСУ ТК и Федеральной таможенной службы;. Разрабатывался макет автоматизированной системы расчета нормативной обеспеченности автомобильных пунктов пропуска на базе методики расчета (моделирования) прогнозов пропускной способности пунктов пропуска и формирования исходных данных для технических требований к строительству, реконструкции и техническому перевооружению автомобильных пунктов пропуска, регламент работы с макетом.</t>
  </si>
  <si>
    <t xml:space="preserve">Подготавливались частные технические задания на выполнение ОКР по разработке новационных компонент ЗИТЦ (защищенных информационно-телекоммуникационных центров)  федерального уровня и в регионах Российской Федерации ЕЗИС ТКА (Единая защищенная информационная система транспортного комплекса Арктики).
 Дорабатывался (в соответствии с материалами эскизного проекта) Стенд Главного конструктора Системы, в том числе:
 - паспорт СГК Системы;
 - формуляр СГК Системы;
 - общее описание СГК Системы, включая описания комплекса технических средств и программного обеспечения;
 - руководство пользователя СГК Системы и инструкция по эксплуатации его технических средств;
 -программа и методики испытаний СГК Системы и макетов оборудования, отрабатываемых на его базе.
 Подготавливался отчет с результатами испытаний.
</t>
  </si>
  <si>
    <t>Подготавливалась документация по эскизному проектированию. Формировалась документация по техническому проектированию. Разрабатывалась рабочая конструкторская документация (РКД) и эксплуатационная документация (ЭД), программы и методик испытаний (ПМИ) опытного образца Системы. Разрабатывался опытный образец Системы. Создавалось ПО Системы. Подготавливались научно обоснованные предложения по выбору пилотной зоны и ее объектов, технические требования к пилотной зоне. Разрабатывалась документация предварительных испытаний. Разрабатывалась документация приемочных испытаний. Подготавливалось финансово–экономическое обоснование создания Системы на основе технологий радиочастотной идентификации, качественные и количественные показатели эффективности работы Системы.</t>
  </si>
  <si>
    <t xml:space="preserve">Результаты реализации програмных мероприятий по направлению НИОКР за I полугодие 2018 года в рамках федеральной целевой программы "Развитие транспортной системы России (2010-2021 годы)",
 интегрированной в пилотную государственную программу Российской Федерации "Развитие транспортной системы"
государственный заказчик - координатор - Министерство транспорта Российской Федерации
</t>
  </si>
  <si>
    <t>Фактические расходы за I полугодие 2018 года по источникам</t>
  </si>
  <si>
    <t>Предусмотрено на I полугодие 2018 года по источникам</t>
  </si>
  <si>
    <t>Исполнитель: Кожирова Ольга Николаевна
Телефон: (499) 495 00 00 (24 63); E-mail: kozhirovaon@mintrans.ru</t>
  </si>
  <si>
    <r>
      <t xml:space="preserve">
</t>
    </r>
    <r>
      <rPr>
        <b/>
        <sz val="12"/>
        <rFont val="Times New Roman"/>
        <family val="1"/>
      </rPr>
      <t>Заместитель Министра транспорта Российской Федерации</t>
    </r>
    <r>
      <rPr>
        <b/>
        <sz val="10"/>
        <rFont val="Times New Roman"/>
        <family val="1"/>
      </rPr>
      <t xml:space="preserve">         _________________________________ </t>
    </r>
  </si>
  <si>
    <t>Разработан ГОСТ Р «Услуги на железнодорожном транспорте. Требования к обслуживанию пассажиров в пригородных поездах». Разработан ГОСТ Р «Услуги на железнодорожном транспорте. Требования к обслуживанию пассажиров в высокоскоростных поездах». Разработан СТО РЖД «Услуги на железнодорожном транспорте. Требования к предоставлению услуг аренды и ремонта подвижного состава перевозчикам». Разработан СТО РЖД «Услуги на железнодорожном транспорте. Требования к предоставлению услуг инфраструктуры перевозчикам и арендаторам на вокзальных комплексах и остановочных пунктах».</t>
  </si>
  <si>
    <t>Продолжается работа по разработке разъединителя постоянного тока 3,3 кВ на ток 4-6 кА. Разработан СТО РЖД «Защита систем электроснабжения железной дороги от коротких замыканий и перегрузки. Часть 5. Методика выбора уставок защит в системе тягового электроснабжения постоянного тока». Разработаны технические требования к высокомачтовым осветительным установкам со светодиодными источниками света и методические указания по выбору мест их внедрения для освещения парков и станций.</t>
  </si>
  <si>
    <t>Разработана экономическая модель оценки изменения затрат на содержание инфраструктуры и на ТЭР для тяги при эксплуатации поездов, сформированных из вагонов с осевой нагрузкой 27 тс, проведены испытания по определению фактического силового воздействия на верхнее строение пути и земляное полотно на прямых и кривых участках с промежуточными скреплениями, выполнена оценка изменения технического состояния ряда искусственных сооружений при обращении по участку эксплуатации вагонов с осевой нагрузкой 27 тс. Проведен комплекс динамико-тормозных и по воздействию на инфраструктуру испытаний поезда длиной 71 условный вагон, сформированного из полувагонов моделей 12-9853 и 12-9869, со скоростью движения 105 км/ч.</t>
  </si>
  <si>
    <t>Проведены исследования влияния основных элементов универсальной модели схемно-функциональной целостности локомотива на его проектную надежность. Актуализировано ТЭО на магистральный грузовой газотрубовоз ГТ1h-002 по результатам сравнительной эксплуатации с тепловозом 3ТЭ116У.</t>
  </si>
  <si>
    <t>Разработано руководство по управлению тормозами скоростного и высокоскоростного МВПС.</t>
  </si>
  <si>
    <t>Проведены испытания оптимальной рецептуры незамерзающей контактирующей жидкости, применяемой в рабочих органаз технических средств дефектоскопии рельсов. Продолжается работа по разработке контактной системы автопереключателя стрелочных электроприводов типа СП повышенной надежности. Определено влияние инфрастуктуры на профиль и износ поверхности катания колесных пар ЭС2Г "Ласточка" ООО "Уральские локомотивы" на МЦК и участке Москва-Владимир. Проведены испытания двух опытных образцов сверхпроводниковых токоограничителей для тяговых подстанций постоянного тока. Продолжается работа по разработке универсального измерительного модуля для работы совместно с мобильными компьютерами системы ЕКАСУИ-Ш. Продолжается работа по исследованию снижения сбоев устройств безопасности и перебросов электрической дуги по коллектору при использовании щеткодержателей тяговых двигателей новой конструкции. Актуализированы Методики расчета пожарного риска на тепловозах и электровозах ОАО «РЖД».</t>
  </si>
  <si>
    <t>Научное обеспечение работ в области технического регулирования в дорожном хозяйстве (контрактные обязательства)</t>
  </si>
  <si>
    <t>Выполнение научно-исследовательских работ по теме: Проведение исследований величины деформируемости (осадки) несвязанного слоя дорожной одежды в зависимости от нагрузки с разработкой ПНСТ, устанавливающего требования и методы измерений степени уплотнения несвязанных конструктивных слоев дорожной одежды 
 Контракт №ФДА 47/155 от 17.11.2017
 Исполнитель МГУПС (МИИТ)</t>
  </si>
  <si>
    <t xml:space="preserve">Выполнение научно-исследовательских работ по теме: Разработка ОДМ «Правила разработки проектов содержания автомобильных дорог», взамен «Методических рекомендаций по разработке 
проекта содержания автомобильных дорог», утвержденных распоряжением Минтранса России № ОС -859-р от 09.10.2002 г. 
 Контракт №ФДА 47/175 от 11.12.2017
 Исполнитель Общество с ограниченной ответственностью «Научно-исследовательский и проектный институт территориального развития и транспортной инфраструктуры» </t>
  </si>
  <si>
    <t>Выполнение научно-исследовательских работ по теме: Разработка ГОСТ Р «Мосты и трубы. Правила производства работ. Оценка соответствия»
 Контракт №ФДА 47/53 от 09.06.2018
 Исполнитель Профессиональная образовательная организация частное учреждение "Автомобильно-дорожный колледж"</t>
  </si>
  <si>
    <t>2018 - 2019</t>
  </si>
  <si>
    <t>22.05.2018</t>
  </si>
  <si>
    <t>Выполнение научно-исследовательских работ по теме: Разработка ГОСТ Р «Дороги автомобильные общего пользования. Требования к проведению строительного контроля заказчика и подрядчика»
 Контракт №ФДА 47/49 от 04.06.2018
 Исполнитель ООО "ЦМИИС"</t>
  </si>
  <si>
    <t>Выполнение научно-исследовательских работ по теме: Разработка ПНСТ на метод определения эластичности битумных вяжущих по результатам исследований эластичности битумных вяжущих с помощью реометров различных принципов действия с оценкой их влияния на свойства асфальтобетонных смесей
 Контракт №ФДА 47/48 от 04.06.2018
 Исполнитель Общество с ограниченной ответственностью «Инновационный технический центр»</t>
  </si>
  <si>
    <t>Выполнение научно-исследовательских работ по теме: Разработка ГОСТ Р «Дороги автомобильные общего пользования. Правила производства работ. Оценка соответствия»
 Контракт №ФДА 47/47 от 04.06.2018
 Исполнитель Общество с ограниченной ответственностью «Инновационный технический центр»</t>
  </si>
  <si>
    <t>Проведение прикладных научно-исследовательских работ</t>
  </si>
  <si>
    <t>Выполнение научно-исследовательских работ по теме: Разработка проекта типовых решений искусственного освещения автомобильных дорог общего пользования
 Контракт №ФДА 47/309 от 26.10.2016
 Исполнитель ООО "СП"</t>
  </si>
  <si>
    <t>Выполнение научно-исследовательских работ по теме: Разработка ОДМ «Методические рекомендации по ликвидации колейности на автомобильных дорогах» 
 Контракт №ФДА 47/147 от 13.11.2017
 Исполнитель Общество с ограниченной ответственностью "Автодорис"</t>
  </si>
  <si>
    <t xml:space="preserve">выполняется в плановом порядке;
</t>
  </si>
  <si>
    <t>Контракт завершен. Утвержден ОДМ 218.5.010-2018 "Типовые проектные решения по искусственному освещению автомобильных дорог общего пользования", распоряжение Росавтодора № 2233-р от 18.06.2018</t>
  </si>
  <si>
    <t xml:space="preserve">Контракт выполнен. Разработан ОДМ 218.5.010-2018 «Альбом типовых конструктивных решений при устройстве искусственного освещения на автомобильных дорогах общего пользования»;
</t>
  </si>
  <si>
    <t xml:space="preserve">Выполняется в плановом порядке; Утвержден ОДМ 218.5.012-2018 "Методические рекомендации по 
срокам и условиям хранения материальных ценностей мобилизационного резерва", распоряжение Росавтодора № 2127-р от 06.06.2018
</t>
  </si>
  <si>
    <t xml:space="preserve">Контракт выполнен. Разработан ОДМ "Методические рекомендации по переработке цементобетонных покрытий и железобетонных элементов обустройства автомобильных дорог с использованием дробильных и просеивающих ковшей"»
</t>
  </si>
  <si>
    <t>Нераспределенные лимиты бюджетных обязательств по подпрограмме "Направление (подпрограмма) "Дорожное хозяйство""</t>
  </si>
  <si>
    <t>всего не распределено по подпрограмме</t>
  </si>
  <si>
    <t xml:space="preserve">Объем финансирования НИОКР по подпрограмме «Обеспечение реализации государственной программы», всего </t>
  </si>
  <si>
    <t xml:space="preserve">«Разработка научно обоснованных предложений по корректировке и актуализации Транспортной стратегии Российской Федерации»
Контракт №РТМ-136/17 от 05.09.2017
Исполнитель ФГБУ НЦКТП </t>
  </si>
  <si>
    <t>Подготовлены научно обоснованные предложения по корректировке и актуализации показателей и индикаторов развития транспортного комплекса по вариантам прогноза социального-экономического развития Российской Федерации на долгосрочный период до 2035 года. Разработаны научно обоснованные предложения по определению региональных приоритетов развития транспортной инфраструктуры с учетом определенных документами стратегического планирования перспективных направлений развития пространственной структуры экономики Российской Федерации. Подготовлены научно-обоснованные предложения по корректировке и актуализации задач, решение которых обеспечивает достижение стратегических целей и ожидаемых результатов, предусмотренных Транспортной стратегией. Разработаны научно-обоснованные предложения по корректировке и актуализации сроков и этапов решения приоритетных задач, предусмотренных Транспортной стратегией. Проработаны научно-обоснованные предложения по оценке ресурсного обеспечения достижения целей и решения задач Транспортной стратегии. Подготовлены научно-обоснованные предложения по основным механизмам реализации Транспортной стратегии, включая методы проектного финансирования, использования новых механизмов привлечения инвестиций в транспортную инфраструктуру, совершенствованию системы госгарантий. Подготовлены научно-обоснованные предложения по структуре и содержанию плана мероприятий по реализации Транспортной стратегии на среднесрочный период. 
 Подготавливались комплексные научно обоснованные предложения по структуре и содержанию Транспортной стратегии с учетом замечаний и предложений, поступивших в ходе общественного обсуждения проекта откорректированной Транспортной стратегии, а также по замечаниям и предложениям федеральных и региональных органов власти, подведомственных Минтрансу России службы, агентств и организаций.</t>
  </si>
  <si>
    <t>Подготавливались предложения по структуре и содержанию концепции безопасного взаимодействия автономных ТС (транспортные средства) с другими участниками дорожного движения, научно обоснованные предложения по установлению механизмов ответственности разработчиков, владельцев и операторов автономных ТС на основании различных сценарных вариантов внедрения и развития автономных ТС. Разрабатывался план первоочередных мероприятий по развитию автономных ТС (перечень основных мер законодательного регулирования, исследование возможностей серийного производства и коммерческого использования автономных ТС с привлечением венчурных инвестиций и механизмов государственно-частного партнерства). Формировались предложения по структуре и содержанию нормативных правовых документов, регламентирующих порядок тестирования и условия опытной эксплуатации автономных ТС в реальных дорожных условиях. Подготавливались предложения по нормативному закреплению особенностей организации движения автономных ТС в городских условиях, за городом и на автомагистралях, включая поправки в Правила дорожного движения и Венскую Конвенцию о дорожных знаках и сигналах (1968г.) в части установления дополнительных требований к дорожным знакам и дорожной разметке. Подготавливались научно-обоснованные предложения по учету использования систем автономного и автоматического вождения при разработке программ комплексного развития транспортной инфраструктуры и комплексных схем организации дорожного движения. Формировались предложения по разработке порядка допуска автономных ТС к коммерческой эксплуатации на дорогах общего пользования, учитывающие требования к дорожной инфраструктуре и интеллектуальным транспортным системам, обеспечивающим функционирование автономных ТС. Формировались предложения по разработке требований к профессиональной подготовке операторов автономных ТС, включая требования, регламентирующие использование автономных ТС гражданами с ограниченной мобильностью.
Разрабатывались предложения по развитию сервисов совместного использования автономных ТС для эффективного использования дорожного пространства, увеличения пассажиропотока и комфорта пользователей.</t>
  </si>
  <si>
    <t>Подготовлены предложения по выбору целевых показателей оценки качества и эффективности функционирования транспортных систем городских агломераций и формированию системы ограничений с позиции сохранения качества жизни населения на территории городских агломераций. Разработана методика выбора оптимальных сценариев развития транспортных систем городских агломераций, направленных на повышение эффективности функционирования и синхронизацию развития всех видов транспорта городских агломераций и транспортной инфраструктуры, при сохранении существующих параметров качества жизни населения на территории городских агломераций. Разработана методика построения прогнозных транспортных моделей городских агломераций. Сформированы предложения по выбору критериев оценки различных сценариев развития транспортных систем городских агломераций при прогнозном моделировании с целью реализации основных задач проекта БКД. Разработана методика моделирования различных сценариев развития транспортных систем городских агломераций и получения прогноза функционирования транспортных систем городских агломераций в пространстве и времени. Сформированы рекомендации по интерпретации и использованию результатов прогнозного моделирования для отбора эффективных сценариев развития транспортных систем городских агломераций с целью реализации основных задач проекта БКД. Разработана методика построения имитационных транспортных моделей функционирования элементов дорожно-транспортного комплекса городских агломераций. Разработаны предложения по выбору критериев оценки различных вариантов организации функционирования элементов дорожно-транспортного комплекса городских агломераций при имитационном моделировании с целью реализации основных задач проекта БКД. Разработана методика моделирования различных вариантов организации функционирования элементов дорожно-транспортного комплекса городских агломераций. Подготовлены рекомендации по интерпретации и использованию результатов имитационного моделирования для выбора эффективных вариантов организации функционирования элементов дорожно-транспортного комплекса городских агломераций с целью реализации основных задач проекта БКД. Разработан проект методических рекомендаций по разработке транспортных моделей и транспортному моделированию городских агломераций для решения задач проекта БКД, включая рекомендации по структуре и содержанию технического задания на проведение этих работ. Разработан проект плана мероприятий внедрения методических рекомендаций в практику транспортного моделирования городских агломераций при решении задач проекта БКД.</t>
  </si>
  <si>
    <t>Разработаны научно обоснованные предложения по формированию единой номенклатуры показателей оценки сокращения объема выбросов парниковых газов (абсолютных и относительных) по всем видам транспорта и дорожному хозяйству, а также по методам оценки значений этих показателей. Сформированы научно обоснованные предложения по содержанию проекта Методических указаний и руководства по количественному определению объемов выбросов парниковых газов различными видами транспорта и предприятиями дорожного хозяйства в Российской Федерации. Подготовлены рекомендации по порядку сбора и обобщения исходных статистических данных, необходимых для расчетов объемов выбросов парниковых газов по всем видам транспорта и предприятиям дорожного хозяйства. Подготовлены предложения по формированию порядка взаимодействия всех участников процесса сбора и обобщения исходных статистических данных в рамках функционирования АСУ ТК. Сформированы научно обоснованные предложения по структуре и содержанию проектов нормативных правовых документов разного уровня иерархии, необходимые для внедрения и использования разработанных Методических указаний и руководства по количественному определению объемов выбросов парниковых газов различными видами транспорта и предприятиями дорожного хозяйства, в том числе предусматривающие обязательства организаций всех форм собственности представлять статистические данные, необходимые для расчетов объемов выбросов парниковых газов. Сформированы научно обоснованные предложения по внесению необходимых изменений в формы статистической отчётности по всем видам транспорта. Разработаны научно обоснованные предложения по структуре и содержанию комплекса нормативных правовых, организационных, инженерно-технических мероприятий, направленных на снижение выбросов парниковых газов различными видами транспорта и предприятиями дорожного хозяйства. Разработаны предложения по формированию национальных стандартов продукции и производственных процессов с низким уровнем выбросов парниковых газов (в соответствии с принятыми международными стандартами). Сформированы предложения по механизмам стимулирования сокращения выбросов и увеличения поглощения парниковых газов, а также энергосбережения и повышения энергетической эффективности транспортной отрасли. Подготовлены научно обоснованные выводы по оценке ратификации Парижского соглашения по климату для транспортной отрасли Российской Федерации по всем видам транспорта (автомобильный, авиационный, железнодорожный; морской и речной).
 Проводилась апробация национальной отраслевой методики определения объемов выбросов парниковых газов по всем видам транспорта на пилотном регионе Российской Федерации, с оценкой эффективности применения методики. Подготавливались научно обоснованные предложения по структуре и содержанию проектов нормативных правовых актов, необходимых для внедрения и реализации разработанных Методических указаний и руководства по количественному определению объемов выбросов парниковых газов различными видами транспорта, в том числе предусматривающие обязательства организаций всех форм собственности представлять статистические данные, необходимые для расчетов объемов выбросов парниковых газов. Подготавливались научно обоснованные предложения по структуре и содержанию проекта концепции проекта федерального закона «О государственном регулировании выбросов парниковых газов» в части, касающейся снижения уровня выбросов парниковых газов транспортным комплексом.</t>
  </si>
  <si>
    <t>Проведен расчет и монетарная оценка транзитного потенциала по выбранным транспортным маршрутам на основе разработанной методологии, рассчитанных ключевых параметров перевозки и оценки транзитного грузопотока. Осуществлено построение сценарного прогноза уровня спроса на транзитные грузоперевозки по выбранным маршрутам с учётом прогноза развития транспортной системы Российской Федерации и прогноза изменения объема мировой торговли. Разработан цифровой картографический материал для визуализации результатов выполненных исследований на основе геоинформационной системы исполнителя. Разработаны предложения по интеграции разработанной методологии с информационными ресурсами Автоматизированной системы управления на транспорте (АСУ ТК), в том числе с реестром пространственных данных и транспортно-экономическим балансом, в рамках реализации функциональной задачи транспортного планирования. Разработаны научно-обоснованные предложения по составу предложений для включения в Транспортную стратегию Российской Федерации на период до 2030 года, направленных на увеличение транзитных грузопотоков, проходящих по транспортной инфраструктуре Российской Федерации и увеличение экспорта транспортных услуг.</t>
  </si>
  <si>
    <t>Проведен сравнительный анализ объемов перевозок грузов внутренним водным, железнодорожным и автомобильным транспортом на «совпадающих направлениях», в том числе по видам грузов, включая экспортно-ориентированные. Выполнено сравнение эффективности работы различных видов транспорта в пересчете на 1 т-км и на 1 рубль, вложенный в инфраструктуру. Оценены преимущества и особенности внутреннего водного транспорта по сравнению с железнодорожным и автомобильным видами транспорта. Проведена сравнительная оценка показателей пропускной и провозной способности внутренних водных путей Российской Федерации, железных и автомобильных дорог. Подготовлен перечень «совпадающих направлений», на которых целесообразно переключение грузопотоков на внутренний водный транспорт, в том числе по видам грузов, включая экспортно-ориентированные. Определены критерии (условия) целесообразности переключения грузопотоков на внутренний водный транспорт на «совпадающих направлениях». Выполнен научно обоснованный прогноз грузовой базы регионов Российской Федерации на территории которых имеются внутренние водные пути, в том числе по видам грузов. Проведен научно обоснованный прогноз основных цепочек поставок грузов от производителей к потребителям с учетом прогноза грузовой базы регионов Европейской части Российской Федерации, а также снижения нагрузки на транспортную цепь. Определены критерии выбора грузовладельцами (грузоотправителями) логистики перевозки грузов с использованием внутреннего водного транспорта. Проведен сравнительный анализ оценки эффективности переключения перспективных грузопотоков на определенных участках, в том числе по видам грузов на внутренний водный транспорт с железнодорожного и автомобильного транспорта. Определены факторы и условия повышения эффективности внутреннего водного транспорта при осуществлении мультимодальных перевозок грузов, в том числе направленных на развитие экспортного потенциала страны. Выполнен сравнительный анализ объемов финансирования проектов по развитию инфраструктуры внутреннего водного, железнодорожного и автомобильного транспорта с учетом возрастания грузопотоков. Проведен анализ зарубежной практики переключения грузопотоков на внутренний водный транспорт и перечень мер государственной поддержки внутреннего водного транспорта в различных странах. Выполнена комплексная оценка социально-экономического эффекта от рационального использования внутреннего водного транспорта при перевозках грузов по сравнению с железнодорожным и автомобильным транспортом.
Подготавливались научно обоснованные предложения по формированию условий для переключения грузопотоков в период навигации, в том числе по видам грузов на более экономически эффективные маршруты, с использованием внутреннего водного транспорта. Подготавливались предложения по совершенствованию государственной политики, в том числе экономических механизмов, с целью создания заинтересованности регионов Российской Федерации, на территории которых имеются внутренние водные пути, по использованию и развитию внутреннего водного транспорта. Определялся комплекс мер государственной поддержки, а также экономических механизмов, направленных на переключение перевозок грузов на внутренний водный транспорт, в том числе научно обоснованные предложения по внесению необходимых изменений и дополнений в законодательство Российской Федерации. Разрабатывались методические рекомендации в части развития мультимодальных перевозок грузов с использованием внутреннего водного транспорта в целях создания конкурентоспособных транспортных коридоров на базе технически и технологически интегрированной транспортно-логистической инфраструктуры. Подготавливались предложения по реализации мероприятий Транспортной стратегии в части государственного регулирования стоимости перевозок грузов, в том числе за счет введения льгот по земельному налогу и налогу на имущество для речных портов и судоходных компаний; мер, стимулирующих грузовладельцев к выбору перевозчика в пользу внутреннего водного транспорта. Проводился анализ и сравнение правовой базы, регулирующей перевозки грузов различными видами транспорта и тарифообразование в сфере перевозок грузов в Российской Федерации, анализ применения нормативной правовой базы. Определялись методологические подходы к совершенствованию системы тарифообразования для стимулирования переключения грузопотоков на внутренний водный транспорт. Разрабатывался комплекс мер по снижению транспортной составляющей в конечной цене товара, негативного воздействия на окружающую среду, более рационального использования средств бюджетов различных уровней.</t>
  </si>
  <si>
    <t>6.3.</t>
  </si>
  <si>
    <t xml:space="preserve">«Разработка проектно-технических решений по созданию системы перспективных информационно-навигационных сервисов в Российской Федерации на базе многопозиционных систем и мультисервисных технологий»
Контракт №РТМ-126/18 от 18.06.2018
Исполнитель ООО "НПП "ЦРТС" </t>
  </si>
  <si>
    <t>Разрабатывался технический проект создания Системы. Выполнялась научно обоснованная выработка технических требований к качественным и количественным характеристикам информационно-навигационного поля в верхнем и нижнем воздушном пространстве Российской Федерации, с учетом необходимости взаимодействия с бортовым оборудованием. Проводилось определение и обоснование ожидаемых технико-экономических результатов создания Системы и технико-экономическое обоснование принятых технических решений по созданию Системы. Разрабатывался план мероприятий по созданию Системы, включая этапы и сроки разработки рабочей конструкторской документации, размещения компонентов Системы в местах установки, обеспечения электропитанием и каналами связи, сопряжению с внешними информационными системами, нормативному правовому и нормативному техническому сопровождению создания Системы. Проводилась выработка научно обоснованных предложений о необходимости доработки макетного образца Системы ИНС ЭЦ.0232.00.00 и программы для ЭВМ «Макетное средство информационно-навигационных сервисов АТДС.00124-01».</t>
  </si>
  <si>
    <t>6.4.</t>
  </si>
  <si>
    <t>«Исследования международных тенденций, технических и нормативно-правовых аспектов внедрения новых цифровых радиотехнологий на транспорте, оценка их влияния на развитие транспортного комплекса Российской Федерации и разработка научно обоснованных предложений по их применению»
Контракт №РТМ-127/18 от 18.06.2018
Исполнитель ФГУП Морсвязьспутник</t>
  </si>
  <si>
    <t>2018-2019</t>
  </si>
  <si>
    <t>Формировались предложения в проект Технического задания делегации Российской Федерации для участия в работе Второго собрания ПСК 19-2 (Подготовительного собрания к конференции). Подготавливались проекты научно-технических входных документов на Второе собрание ПСК19-2, направленные на отражение предлагаемых изменений рассматриваемых в Отчете ПСК Методов решения пунктов повестки дня и их регуляторной и технической реализации. Разрабатывались проекты научно-технических входных документов на собрания Рабочих групп МСЭ-R (Международного союза электросвязи), направленных на отражение разработанных ранее условий совместного использования полос частот РЭС (радиоэлектронных средств) транспортной инфраструктуры Российской Федерации и новых цифровых радиотехнологий в разрабатываемых проектах Рекомендаций и Отчетов МСЭ-R. По пунктам повестки дня ВКР-19 (Всемирной конференции радиосвязи), в исследованиях которых Минтранс России принимает участие:
- проводился сравнительный анализ предложений по использованию полос частот, представленных в проекте Отчета ПСК для пунктов 1.5, 1.9.2, 1.13, 1.14, 1.16, 10 и вопросов 9.1.6, 9.1.7 повестки дня ВКР-19 на их соответствие предварительной позиции АС Российской Федерации и результатам оценки влияния этих предложений на развитие транспортного комплекса Российской Федерации;
- подготавливались проекты научно-технических входных документов на Второе собрание ПСК19-2, содержащие предложения по уточнению существующих Методов решения пунктов повестки дня и их регуляторной и технической реализации.</t>
  </si>
  <si>
    <t>Проведение наблюдений и специальных исследований за шлюзом № 5 после выполненных работ по укреплению грунтов основания для разработки рекомендаций по проведению работ по укреплению грунтов основания шлюза  № 6 Волго-Донского судоходного канала</t>
  </si>
  <si>
    <t>2018-2020</t>
  </si>
  <si>
    <t>Проведение исследований по улучшению параметров габаритов пути, за счет проведения комплекса путевых работ на участке реки Уфа от Павловского гидроузла до устья реки Уфа в границах Республики Башкортостан</t>
  </si>
  <si>
    <t>Проведение исследований по обеспечению габаритов пути с гарантированной глубиной не менее 2 метров на участке реки Белая от устья реки Уфа - Груздевка</t>
  </si>
  <si>
    <t xml:space="preserve">Работезультары выполнения работ за 1 этап будут получены в IV квартеле 2018 года
</t>
  </si>
  <si>
    <t xml:space="preserve">Работы, выполненные в 2017 году (1 этап):
1.Сбор и анализ исходных материалов для оценки технического состояния металлоконструкций основных двустворчатых ворот средних голов шлюзов
№№ 13,16, аварийно-ремонтных ворот шлюза № 14, затворов водоспуска № 141 Хижозёрского гидроузла ФБУ «Администрация «Беломорканал» (далее - металлоконструкции ворот и затворов) включая: проектную документацию, отчеты о проведенных ранее обследованиях, данные о выполненных ремонтно-восстановительных работах, акты преддекларационных обследований, опыт и условия их эксплуатации, нормативную и техническую литературу, результаты выполненных наблюдений и исследований за металлоконструкциями.
2. Визуальное и инструментальное обследование металлоконструкций ворот и затворов  с замером фактических толщин металла основных несущих элементов в расчётных сечениях.
3. Обработка результатов измерений остаточных толщин силовых элементов металлоконструкций ворот и затворов.
4. Определение показателей динамики коррозионного изнашивания металлоконструкций ворот и затворов.
5. Определение напряжённо-деформированного состояния элементов створок металлоконструкций ворот и затворов.
6. Проведение поверочных расчётов металлоконструкций ворот и затворов с учётом фактических толщин.
7. Установление фактической несущей способности и остаточного ресурса металлоконструкций ворот и затворов.
8. Определение сроков безопасной эксплуатации и очерёдности замены металлоконструкций ворот и затворов.
9. Подготовка научно обоснованных рекомендаций и предложений по проведению ремонтных работ с целью продления сроков эксплуатации и поддержанию в работоспособном техническом состоянии металлоконструкций ворот и затворов.
10. Подготовка  заключения по  техническому состоянию, о возможности, сроках и условиях последующей эксплуатации металлоконструкций ворот основных двустворчатых ворот средних голов шлюзов №№13,16, аварийно-ремонтных ворот шлюза № 14, затворов водоспуска № 141 Хижозерского гидроузла
ФБУ «Администрация «Беломорканал».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</si>
</sst>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FC19]dd\ mmmm\ yyyy\ \г\.;@"/>
    <numFmt numFmtId="174" formatCode="#,##0.000"/>
    <numFmt numFmtId="175" formatCode="[$-F800]dddd\,\ mmmm\ dd\,\ yyyy"/>
    <numFmt numFmtId="176" formatCode="#,##0_р_."/>
    <numFmt numFmtId="177" formatCode="m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FC19]d\ mmmm\ yyyy\ &quot;г.&quot;"/>
    <numFmt numFmtId="184" formatCode="0.000"/>
    <numFmt numFmtId="185" formatCode="_-* #,##0.000_р_._-;\-* #,##0.000_р_._-;_-* &quot;-&quot;??_р_._-;_-@_-"/>
    <numFmt numFmtId="186" formatCode="_-* #,##0.0_р_._-;\-* #,##0.0_р_._-;_-* &quot;-&quot;??_р_._-;_-@_-"/>
    <numFmt numFmtId="187" formatCode="_-* #,##0.0_р_._-;\-* #,##0.0_р_._-;_-* &quot;-&quot;?_р_._-;_-@_-"/>
    <numFmt numFmtId="188" formatCode="_-* #,##0.000_р_._-;\-* #,##0.000_р_._-;_-* &quot;-&quot;???_р_._-;_-@_-"/>
    <numFmt numFmtId="189" formatCode="#,##0.0000"/>
    <numFmt numFmtId="190" formatCode="_-* #,##0_р_._-;\-* #,##0_р_._-;_-* &quot;-&quot;??_р_._-;_-@_-"/>
    <numFmt numFmtId="191" formatCode="#,##0.00000"/>
    <numFmt numFmtId="192" formatCode="0.0"/>
    <numFmt numFmtId="193" formatCode="#\ ##0.0"/>
    <numFmt numFmtId="194" formatCode="#,##0.0\ _₽"/>
    <numFmt numFmtId="195" formatCode="000000"/>
    <numFmt numFmtId="196" formatCode="_-* #,##0.0\ _₽_-;\-* #,##0.0\ _₽_-;_-* &quot;-&quot;?\ _₽_-;_-@_-"/>
    <numFmt numFmtId="197" formatCode="###\ ###\ ###\ ##0.0"/>
    <numFmt numFmtId="198" formatCode="####\ ###\ ###\ ##0.0"/>
    <numFmt numFmtId="199" formatCode="#####\ ###\ ###\ ##0.0"/>
    <numFmt numFmtId="200" formatCode="######\ ###\ ###\ ##0.0"/>
    <numFmt numFmtId="201" formatCode="#,##0.00\ &quot;₽&quot;"/>
  </numFmts>
  <fonts count="53">
    <font>
      <sz val="10"/>
      <name val="Arial Cyr"/>
      <family val="0"/>
    </font>
    <font>
      <sz val="10"/>
      <name val="Times New Roman"/>
      <family val="1"/>
    </font>
    <font>
      <b/>
      <sz val="10"/>
      <name val="Times New Roman"/>
      <family val="1"/>
    </font>
    <font>
      <sz val="8"/>
      <name val="Arial Cyr"/>
      <family val="0"/>
    </font>
    <font>
      <u val="single"/>
      <sz val="9"/>
      <color indexed="12"/>
      <name val="Arial Cyr"/>
      <family val="0"/>
    </font>
    <font>
      <u val="single"/>
      <sz val="9"/>
      <color indexed="36"/>
      <name val="Arial Cyr"/>
      <family val="0"/>
    </font>
    <font>
      <sz val="10"/>
      <name val="Helv"/>
      <family val="0"/>
    </font>
    <font>
      <sz val="11"/>
      <name val="Times New Roman"/>
      <family val="1"/>
    </font>
    <font>
      <b/>
      <sz val="11"/>
      <name val="Times New Roman"/>
      <family val="1"/>
    </font>
    <font>
      <b/>
      <sz val="10"/>
      <name val="Arial Cyr"/>
      <family val="0"/>
    </font>
    <font>
      <b/>
      <sz val="12"/>
      <name val="Times New Roman"/>
      <family val="1"/>
    </font>
    <font>
      <b/>
      <sz val="9"/>
      <name val="Times New Roman"/>
      <family val="1"/>
    </font>
    <font>
      <i/>
      <sz val="10"/>
      <name val="Times New Roman"/>
      <family val="1"/>
    </font>
    <font>
      <b/>
      <sz val="11"/>
      <color indexed="8"/>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color indexed="63"/>
      </left>
      <right style="thin"/>
      <top style="thin"/>
      <bottom>
        <color indexed="63"/>
      </bottom>
    </border>
    <border>
      <left style="thin"/>
      <right style="thin"/>
      <top/>
      <bottom/>
    </border>
    <border>
      <left style="thin"/>
      <right>
        <color indexed="63"/>
      </right>
      <top style="thin"/>
      <bottom style="thin"/>
    </border>
    <border>
      <left style="thin"/>
      <right style="thin"/>
      <top style="thin"/>
      <bottom/>
    </border>
    <border>
      <left>
        <color indexed="63"/>
      </left>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style="thin"/>
      <bottom style="thin"/>
    </border>
    <border>
      <left>
        <color indexed="63"/>
      </left>
      <right>
        <color indexed="63"/>
      </right>
      <top style="thin"/>
      <bottom style="thin"/>
    </border>
    <border>
      <left style="double"/>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color indexed="63"/>
      </left>
      <right style="thin"/>
      <top>
        <color indexed="63"/>
      </top>
      <bottom style="thin">
        <color rgb="FF000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0" borderId="0">
      <alignment/>
      <protection/>
    </xf>
    <xf numFmtId="0" fontId="34" fillId="0" borderId="0">
      <alignment/>
      <protection/>
    </xf>
    <xf numFmtId="0" fontId="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6" fillId="0" borderId="0">
      <alignment/>
      <protection/>
    </xf>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65">
    <xf numFmtId="0" fontId="0" fillId="0" borderId="0" xfId="0" applyAlignment="1">
      <alignment/>
    </xf>
    <xf numFmtId="0" fontId="1" fillId="0" borderId="0" xfId="0" applyNumberFormat="1"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xf>
    <xf numFmtId="0" fontId="1" fillId="0" borderId="0" xfId="0" applyFont="1" applyFill="1" applyBorder="1" applyAlignment="1">
      <alignment horizontal="left" vertical="top"/>
    </xf>
    <xf numFmtId="0" fontId="2" fillId="0" borderId="0" xfId="0" applyFont="1" applyFill="1" applyBorder="1" applyAlignment="1">
      <alignment/>
    </xf>
    <xf numFmtId="49" fontId="1" fillId="0" borderId="0" xfId="0" applyNumberFormat="1" applyFont="1" applyFill="1" applyBorder="1" applyAlignment="1">
      <alignment horizontal="center" vertical="top"/>
    </xf>
    <xf numFmtId="0" fontId="2" fillId="0" borderId="0" xfId="0" applyFont="1" applyFill="1" applyBorder="1" applyAlignment="1">
      <alignment horizontal="center" vertical="top" wrapText="1"/>
    </xf>
    <xf numFmtId="0" fontId="1" fillId="0" borderId="0" xfId="0" applyFont="1" applyFill="1" applyBorder="1" applyAlignment="1">
      <alignment vertical="top"/>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49"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 fillId="0" borderId="10" xfId="0" applyNumberFormat="1" applyFont="1" applyFill="1" applyBorder="1" applyAlignment="1">
      <alignment horizontal="left" vertical="top" wrapText="1"/>
    </xf>
    <xf numFmtId="49" fontId="1" fillId="0" borderId="10" xfId="0" applyNumberFormat="1" applyFont="1" applyFill="1" applyBorder="1" applyAlignment="1">
      <alignment horizontal="center" vertical="center" wrapText="1"/>
    </xf>
    <xf numFmtId="200" fontId="1" fillId="0" borderId="0" xfId="63" applyNumberFormat="1" applyFont="1" applyFill="1" applyBorder="1" applyAlignment="1">
      <alignment horizontal="right" vertical="top"/>
    </xf>
    <xf numFmtId="200" fontId="2" fillId="0" borderId="0" xfId="63" applyNumberFormat="1" applyFont="1" applyFill="1" applyBorder="1" applyAlignment="1">
      <alignment horizontal="right" vertical="top"/>
    </xf>
    <xf numFmtId="200" fontId="2" fillId="0" borderId="10" xfId="0" applyNumberFormat="1" applyFont="1" applyFill="1" applyBorder="1" applyAlignment="1">
      <alignment horizontal="right" vertical="top" wrapText="1"/>
    </xf>
    <xf numFmtId="200" fontId="1" fillId="0" borderId="10" xfId="0" applyNumberFormat="1" applyFont="1" applyFill="1" applyBorder="1" applyAlignment="1">
      <alignment horizontal="right" vertical="top" wrapText="1"/>
    </xf>
    <xf numFmtId="200" fontId="1" fillId="0" borderId="0" xfId="0" applyNumberFormat="1" applyFont="1" applyFill="1" applyBorder="1" applyAlignment="1">
      <alignment horizontal="right" vertical="top"/>
    </xf>
    <xf numFmtId="200" fontId="1" fillId="0" borderId="0" xfId="0" applyNumberFormat="1" applyFont="1" applyFill="1" applyBorder="1" applyAlignment="1">
      <alignment horizontal="right" vertical="top" wrapText="1"/>
    </xf>
    <xf numFmtId="200" fontId="2"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top" wrapText="1"/>
    </xf>
    <xf numFmtId="49" fontId="2" fillId="0" borderId="10" xfId="0" applyNumberFormat="1" applyFont="1" applyFill="1" applyBorder="1" applyAlignment="1">
      <alignment vertical="top" wrapText="1"/>
    </xf>
    <xf numFmtId="172" fontId="2" fillId="0" borderId="10" xfId="0" applyNumberFormat="1" applyFont="1" applyFill="1" applyBorder="1" applyAlignment="1">
      <alignment horizontal="right" vertical="top" wrapText="1"/>
    </xf>
    <xf numFmtId="49" fontId="2" fillId="0" borderId="10" xfId="0" applyNumberFormat="1" applyFont="1" applyFill="1" applyBorder="1" applyAlignment="1">
      <alignment horizontal="right" vertical="top" wrapText="1"/>
    </xf>
    <xf numFmtId="0" fontId="2" fillId="0" borderId="10"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2" fillId="0" borderId="0" xfId="0" applyFont="1" applyFill="1" applyBorder="1" applyAlignment="1">
      <alignment horizontal="center" vertical="top"/>
    </xf>
    <xf numFmtId="49" fontId="2" fillId="0" borderId="10" xfId="63" applyNumberFormat="1" applyFont="1" applyFill="1" applyBorder="1" applyAlignment="1">
      <alignment horizontal="center" vertical="center"/>
    </xf>
    <xf numFmtId="49" fontId="2" fillId="0" borderId="0" xfId="63" applyNumberFormat="1" applyFont="1" applyFill="1" applyBorder="1" applyAlignment="1">
      <alignment horizontal="center" vertical="center"/>
    </xf>
    <xf numFmtId="49" fontId="7" fillId="0" borderId="10" xfId="0" applyNumberFormat="1" applyFont="1" applyFill="1" applyBorder="1" applyAlignment="1">
      <alignment horizontal="center" vertical="top" wrapText="1"/>
    </xf>
    <xf numFmtId="172" fontId="8" fillId="0" borderId="10" xfId="0" applyNumberFormat="1" applyFont="1" applyFill="1" applyBorder="1" applyAlignment="1">
      <alignment horizontal="right" vertical="top" wrapText="1"/>
    </xf>
    <xf numFmtId="172" fontId="7" fillId="0" borderId="10" xfId="0" applyNumberFormat="1" applyFont="1" applyFill="1" applyBorder="1" applyAlignment="1">
      <alignment horizontal="right" vertical="top" wrapText="1"/>
    </xf>
    <xf numFmtId="172" fontId="2" fillId="0" borderId="11" xfId="0" applyNumberFormat="1" applyFont="1" applyFill="1" applyBorder="1" applyAlignment="1">
      <alignment horizontal="right" vertical="top" wrapText="1"/>
    </xf>
    <xf numFmtId="172" fontId="2" fillId="0" borderId="12" xfId="0" applyNumberFormat="1" applyFont="1" applyFill="1" applyBorder="1" applyAlignment="1">
      <alignment horizontal="right" vertical="top" wrapText="1"/>
    </xf>
    <xf numFmtId="2" fontId="2" fillId="0" borderId="0" xfId="63" applyNumberFormat="1" applyFont="1" applyFill="1" applyBorder="1" applyAlignment="1">
      <alignment horizontal="center" vertical="center"/>
    </xf>
    <xf numFmtId="49" fontId="1" fillId="0" borderId="10" xfId="63" applyNumberFormat="1" applyFont="1" applyFill="1" applyBorder="1" applyAlignment="1">
      <alignment horizontal="center" vertical="center"/>
    </xf>
    <xf numFmtId="49" fontId="2" fillId="0" borderId="13" xfId="0" applyNumberFormat="1" applyFont="1" applyFill="1" applyBorder="1" applyAlignment="1">
      <alignment horizontal="center" vertical="top" wrapText="1"/>
    </xf>
    <xf numFmtId="14" fontId="1" fillId="0" borderId="10" xfId="0"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wrapText="1"/>
    </xf>
    <xf numFmtId="172" fontId="2" fillId="0" borderId="15" xfId="0" applyNumberFormat="1" applyFont="1" applyFill="1" applyBorder="1" applyAlignment="1">
      <alignment horizontal="right" vertical="top" wrapText="1"/>
    </xf>
    <xf numFmtId="174" fontId="1" fillId="0" borderId="10" xfId="0" applyNumberFormat="1" applyFont="1" applyFill="1" applyBorder="1" applyAlignment="1">
      <alignment horizontal="right" vertical="top" wrapText="1"/>
    </xf>
    <xf numFmtId="174" fontId="1" fillId="0" borderId="16" xfId="0" applyNumberFormat="1" applyFont="1" applyFill="1" applyBorder="1" applyAlignment="1">
      <alignment horizontal="right" vertical="top" wrapText="1"/>
    </xf>
    <xf numFmtId="49" fontId="2" fillId="0" borderId="16" xfId="0" applyNumberFormat="1" applyFont="1" applyFill="1" applyBorder="1" applyAlignment="1">
      <alignment horizontal="center" vertical="top" wrapText="1"/>
    </xf>
    <xf numFmtId="172" fontId="1" fillId="0" borderId="10" xfId="0" applyNumberFormat="1" applyFont="1" applyFill="1" applyBorder="1" applyAlignment="1">
      <alignment vertical="top" wrapText="1"/>
    </xf>
    <xf numFmtId="172" fontId="7" fillId="0" borderId="10" xfId="0" applyNumberFormat="1" applyFont="1" applyFill="1" applyBorder="1" applyAlignment="1">
      <alignment vertical="top" wrapText="1"/>
    </xf>
    <xf numFmtId="49" fontId="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0" fontId="42" fillId="0" borderId="10" xfId="0" applyFont="1" applyFill="1" applyBorder="1" applyAlignment="1">
      <alignment horizontal="left" vertical="top" wrapText="1"/>
    </xf>
    <xf numFmtId="49" fontId="8" fillId="0" borderId="10" xfId="0" applyNumberFormat="1" applyFont="1" applyFill="1" applyBorder="1" applyAlignment="1">
      <alignment horizontal="right" vertical="top" wrapText="1"/>
    </xf>
    <xf numFmtId="0" fontId="51" fillId="0" borderId="10" xfId="0" applyFont="1" applyFill="1" applyBorder="1" applyAlignment="1">
      <alignment horizontal="center" vertical="top" wrapText="1"/>
    </xf>
    <xf numFmtId="0" fontId="52" fillId="0" borderId="10" xfId="0" applyFont="1" applyFill="1" applyBorder="1" applyAlignment="1">
      <alignment horizontal="center" vertical="top" wrapText="1"/>
    </xf>
    <xf numFmtId="14" fontId="52" fillId="0" borderId="10" xfId="0" applyNumberFormat="1" applyFont="1" applyFill="1" applyBorder="1" applyAlignment="1">
      <alignment horizontal="center" vertical="top" wrapText="1"/>
    </xf>
    <xf numFmtId="0" fontId="51" fillId="0" borderId="10" xfId="0"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2" fontId="14"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49" fontId="2" fillId="0" borderId="10" xfId="0" applyNumberFormat="1" applyFont="1" applyFill="1" applyBorder="1" applyAlignment="1">
      <alignment horizontal="right" vertical="top" wrapText="1"/>
    </xf>
    <xf numFmtId="49" fontId="1"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0" fontId="0" fillId="0" borderId="10" xfId="0" applyFill="1" applyBorder="1" applyAlignment="1">
      <alignment horizontal="center" vertical="top" wrapText="1"/>
    </xf>
    <xf numFmtId="2" fontId="12" fillId="0" borderId="16" xfId="0" applyNumberFormat="1" applyFont="1" applyFill="1" applyBorder="1" applyAlignment="1">
      <alignment horizontal="left" vertical="top" wrapText="1"/>
    </xf>
    <xf numFmtId="0" fontId="0" fillId="0" borderId="14" xfId="0" applyFill="1" applyBorder="1" applyAlignment="1">
      <alignment horizontal="left" vertical="top" wrapText="1"/>
    </xf>
    <xf numFmtId="0" fontId="0" fillId="0" borderId="11" xfId="0" applyFill="1" applyBorder="1" applyAlignment="1">
      <alignment horizontal="left" vertical="top" wrapText="1"/>
    </xf>
    <xf numFmtId="0" fontId="2" fillId="0" borderId="10"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49" fontId="2" fillId="0" borderId="16" xfId="0" applyNumberFormat="1" applyFont="1" applyFill="1" applyBorder="1" applyAlignment="1">
      <alignment horizontal="center" vertical="top" wrapText="1"/>
    </xf>
    <xf numFmtId="49" fontId="2" fillId="0" borderId="14" xfId="0" applyNumberFormat="1" applyFont="1" applyFill="1" applyBorder="1" applyAlignment="1">
      <alignment horizontal="center" vertical="top" wrapText="1"/>
    </xf>
    <xf numFmtId="49" fontId="2" fillId="0" borderId="11" xfId="0" applyNumberFormat="1" applyFont="1" applyFill="1" applyBorder="1" applyAlignment="1">
      <alignment horizontal="center" vertical="top" wrapText="1"/>
    </xf>
    <xf numFmtId="0" fontId="0" fillId="0" borderId="10" xfId="0" applyFill="1" applyBorder="1" applyAlignment="1">
      <alignment horizontal="left" vertical="top" wrapText="1"/>
    </xf>
    <xf numFmtId="0" fontId="1" fillId="0" borderId="17" xfId="0" applyFont="1" applyFill="1" applyBorder="1" applyAlignment="1">
      <alignment horizontal="left" vertical="top" wrapText="1"/>
    </xf>
    <xf numFmtId="0" fontId="2" fillId="0" borderId="0" xfId="0" applyNumberFormat="1" applyFont="1" applyFill="1" applyBorder="1" applyAlignment="1">
      <alignment horizontal="left" vertical="top" wrapText="1"/>
    </xf>
    <xf numFmtId="49" fontId="1" fillId="0" borderId="16"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1" fillId="0" borderId="11" xfId="0" applyNumberFormat="1"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0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0" fillId="0" borderId="14" xfId="0" applyFont="1" applyFill="1" applyBorder="1" applyAlignment="1">
      <alignment vertical="top"/>
    </xf>
    <xf numFmtId="0" fontId="0" fillId="0" borderId="11" xfId="0" applyFont="1" applyFill="1" applyBorder="1" applyAlignment="1">
      <alignment vertical="top"/>
    </xf>
    <xf numFmtId="0" fontId="0" fillId="0" borderId="14" xfId="0" applyFont="1" applyFill="1" applyBorder="1" applyAlignment="1">
      <alignment horizontal="center" vertical="top"/>
    </xf>
    <xf numFmtId="0" fontId="0" fillId="0" borderId="11" xfId="0" applyFont="1" applyFill="1" applyBorder="1" applyAlignment="1">
      <alignment horizontal="center" vertical="top"/>
    </xf>
    <xf numFmtId="0" fontId="1" fillId="0" borderId="10" xfId="0" applyNumberFormat="1" applyFont="1" applyFill="1" applyBorder="1" applyAlignment="1">
      <alignment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16" xfId="0" applyNumberFormat="1" applyFont="1" applyFill="1" applyBorder="1" applyAlignment="1">
      <alignment vertical="top" wrapText="1"/>
    </xf>
    <xf numFmtId="49" fontId="2" fillId="0" borderId="16" xfId="0" applyNumberFormat="1" applyFont="1" applyFill="1" applyBorder="1" applyAlignment="1">
      <alignment vertical="center" wrapText="1"/>
    </xf>
    <xf numFmtId="14" fontId="2" fillId="0" borderId="16" xfId="0" applyNumberFormat="1" applyFont="1" applyFill="1" applyBorder="1" applyAlignment="1">
      <alignment vertical="center" wrapText="1"/>
    </xf>
    <xf numFmtId="0" fontId="9" fillId="0" borderId="14" xfId="0" applyFont="1" applyFill="1" applyBorder="1" applyAlignment="1">
      <alignment/>
    </xf>
    <xf numFmtId="0" fontId="9" fillId="0" borderId="11" xfId="0" applyFont="1" applyFill="1" applyBorder="1" applyAlignment="1">
      <alignment/>
    </xf>
    <xf numFmtId="49" fontId="2" fillId="0" borderId="15" xfId="0" applyNumberFormat="1" applyFont="1" applyFill="1" applyBorder="1" applyAlignment="1">
      <alignment horizontal="right" vertical="center" wrapText="1"/>
    </xf>
    <xf numFmtId="0" fontId="9" fillId="0" borderId="21" xfId="0" applyFont="1" applyFill="1" applyBorder="1" applyAlignment="1">
      <alignment/>
    </xf>
    <xf numFmtId="0" fontId="9" fillId="0" borderId="12" xfId="0" applyFont="1" applyFill="1" applyBorder="1" applyAlignment="1">
      <alignment/>
    </xf>
    <xf numFmtId="14" fontId="1" fillId="0" borderId="16" xfId="0" applyNumberFormat="1" applyFont="1" applyFill="1" applyBorder="1" applyAlignment="1">
      <alignment horizontal="center" vertical="top" wrapText="1"/>
    </xf>
    <xf numFmtId="49" fontId="1" fillId="0" borderId="18" xfId="0" applyNumberFormat="1" applyFont="1" applyFill="1" applyBorder="1" applyAlignment="1">
      <alignment horizontal="center" vertical="top" wrapText="1"/>
    </xf>
    <xf numFmtId="49" fontId="1" fillId="0" borderId="19" xfId="0" applyNumberFormat="1" applyFont="1" applyFill="1" applyBorder="1" applyAlignment="1">
      <alignment horizontal="center" vertical="top" wrapText="1"/>
    </xf>
    <xf numFmtId="49" fontId="1" fillId="0" borderId="20" xfId="0" applyNumberFormat="1" applyFont="1" applyFill="1" applyBorder="1" applyAlignment="1">
      <alignment horizontal="center" vertical="top" wrapText="1"/>
    </xf>
    <xf numFmtId="49" fontId="1" fillId="0" borderId="22"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14" fontId="1" fillId="0" borderId="14" xfId="0" applyNumberFormat="1" applyFont="1" applyFill="1" applyBorder="1" applyAlignment="1">
      <alignment horizontal="center" vertical="top" wrapText="1"/>
    </xf>
    <xf numFmtId="14" fontId="1" fillId="0" borderId="11"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2" fillId="0" borderId="20" xfId="0" applyNumberFormat="1" applyFont="1" applyFill="1" applyBorder="1" applyAlignment="1">
      <alignment horizontal="center" vertical="top" wrapText="1"/>
    </xf>
    <xf numFmtId="49" fontId="2" fillId="0" borderId="16" xfId="0" applyNumberFormat="1" applyFont="1" applyFill="1" applyBorder="1" applyAlignment="1">
      <alignment vertical="top" wrapText="1"/>
    </xf>
    <xf numFmtId="14" fontId="2" fillId="0" borderId="16" xfId="0" applyNumberFormat="1" applyFont="1" applyFill="1" applyBorder="1" applyAlignment="1">
      <alignment vertical="top" wrapText="1"/>
    </xf>
    <xf numFmtId="0" fontId="9" fillId="0" borderId="14" xfId="0" applyFont="1" applyFill="1" applyBorder="1" applyAlignment="1">
      <alignment vertical="top"/>
    </xf>
    <xf numFmtId="0" fontId="9" fillId="0" borderId="11" xfId="0" applyFont="1" applyFill="1" applyBorder="1" applyAlignment="1">
      <alignment vertical="top"/>
    </xf>
    <xf numFmtId="49" fontId="2" fillId="0" borderId="15" xfId="0" applyNumberFormat="1" applyFont="1" applyFill="1" applyBorder="1" applyAlignment="1">
      <alignment horizontal="right" vertical="top" wrapText="1"/>
    </xf>
    <xf numFmtId="0" fontId="9" fillId="0" borderId="21" xfId="0" applyFont="1" applyFill="1" applyBorder="1" applyAlignment="1">
      <alignment vertical="top"/>
    </xf>
    <xf numFmtId="0" fontId="9" fillId="0" borderId="12" xfId="0" applyFont="1" applyFill="1" applyBorder="1" applyAlignment="1">
      <alignment vertical="top"/>
    </xf>
    <xf numFmtId="0" fontId="1" fillId="0" borderId="10"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0" fillId="0" borderId="14" xfId="0" applyFont="1" applyFill="1" applyBorder="1" applyAlignment="1">
      <alignment vertical="top" wrapText="1"/>
    </xf>
    <xf numFmtId="0" fontId="0" fillId="0" borderId="11" xfId="0" applyFont="1" applyFill="1" applyBorder="1" applyAlignment="1">
      <alignment vertical="top" wrapText="1"/>
    </xf>
    <xf numFmtId="0" fontId="1" fillId="0" borderId="14"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2" fillId="0" borderId="10"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2" fillId="0" borderId="23" xfId="0" applyNumberFormat="1" applyFont="1" applyFill="1" applyBorder="1" applyAlignment="1">
      <alignment horizontal="left" vertical="top" wrapText="1"/>
    </xf>
    <xf numFmtId="0" fontId="2" fillId="0" borderId="17"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24" xfId="0" applyNumberFormat="1" applyFont="1" applyFill="1" applyBorder="1" applyAlignment="1">
      <alignment horizontal="left" vertical="top" wrapText="1"/>
    </xf>
    <xf numFmtId="0" fontId="2" fillId="0" borderId="25" xfId="0" applyNumberFormat="1" applyFont="1" applyFill="1" applyBorder="1" applyAlignment="1">
      <alignment horizontal="left" vertical="top" wrapText="1"/>
    </xf>
    <xf numFmtId="0" fontId="2" fillId="0" borderId="26" xfId="0" applyNumberFormat="1" applyFont="1" applyFill="1" applyBorder="1" applyAlignment="1">
      <alignment horizontal="left" vertical="top" wrapText="1"/>
    </xf>
    <xf numFmtId="0" fontId="2" fillId="0" borderId="27"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49" fontId="2" fillId="0" borderId="24"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172" fontId="2" fillId="0" borderId="11" xfId="63" applyNumberFormat="1" applyFont="1" applyFill="1" applyBorder="1" applyAlignment="1">
      <alignment horizontal="right"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1" fillId="0" borderId="29" xfId="0" applyNumberFormat="1" applyFont="1" applyFill="1" applyBorder="1" applyAlignment="1">
      <alignment horizontal="center" vertical="top" wrapText="1"/>
    </xf>
    <xf numFmtId="49" fontId="2" fillId="0" borderId="21" xfId="0" applyNumberFormat="1" applyFont="1" applyFill="1" applyBorder="1" applyAlignment="1">
      <alignment horizontal="right" vertical="top" wrapText="1"/>
    </xf>
    <xf numFmtId="49" fontId="2" fillId="0" borderId="12" xfId="0" applyNumberFormat="1" applyFont="1" applyFill="1" applyBorder="1" applyAlignment="1">
      <alignment horizontal="right" vertical="top" wrapText="1"/>
    </xf>
    <xf numFmtId="172" fontId="2" fillId="0" borderId="12" xfId="63" applyNumberFormat="1" applyFont="1" applyFill="1" applyBorder="1" applyAlignment="1">
      <alignment horizontal="right" vertical="top" wrapText="1"/>
    </xf>
    <xf numFmtId="49" fontId="1" fillId="0" borderId="13" xfId="0" applyNumberFormat="1" applyFont="1" applyFill="1" applyBorder="1" applyAlignment="1">
      <alignment horizontal="center" vertical="top" wrapText="1"/>
    </xf>
    <xf numFmtId="49" fontId="1" fillId="0" borderId="16" xfId="0" applyNumberFormat="1" applyFont="1" applyFill="1" applyBorder="1" applyAlignment="1">
      <alignment horizontal="left" vertical="top" wrapText="1"/>
    </xf>
    <xf numFmtId="172" fontId="1" fillId="0" borderId="12" xfId="63" applyNumberFormat="1" applyFont="1" applyFill="1" applyBorder="1" applyAlignment="1">
      <alignment horizontal="right" vertical="top" wrapText="1"/>
    </xf>
    <xf numFmtId="49" fontId="1" fillId="0" borderId="10" xfId="0" applyNumberFormat="1" applyFont="1" applyFill="1" applyBorder="1" applyAlignment="1">
      <alignment horizontal="right" vertical="top"/>
    </xf>
    <xf numFmtId="49" fontId="1" fillId="0" borderId="16" xfId="0" applyNumberFormat="1" applyFont="1" applyFill="1" applyBorder="1" applyAlignment="1">
      <alignment horizontal="right" vertical="top"/>
    </xf>
    <xf numFmtId="49" fontId="1" fillId="0" borderId="25" xfId="0" applyNumberFormat="1" applyFont="1" applyFill="1" applyBorder="1" applyAlignment="1">
      <alignment horizontal="center" vertical="top" wrapText="1"/>
    </xf>
    <xf numFmtId="49" fontId="1" fillId="0" borderId="14" xfId="0" applyNumberFormat="1" applyFont="1" applyFill="1" applyBorder="1" applyAlignment="1">
      <alignment horizontal="left" vertical="top" wrapText="1"/>
    </xf>
    <xf numFmtId="49" fontId="1" fillId="0" borderId="14" xfId="0" applyNumberFormat="1" applyFont="1" applyFill="1" applyBorder="1" applyAlignment="1">
      <alignment horizontal="right" vertical="top"/>
    </xf>
    <xf numFmtId="172" fontId="1" fillId="0" borderId="16" xfId="63" applyNumberFormat="1" applyFont="1" applyFill="1" applyBorder="1" applyAlignment="1">
      <alignment horizontal="right" vertical="top" wrapText="1"/>
    </xf>
    <xf numFmtId="49" fontId="1" fillId="0" borderId="28" xfId="0" applyNumberFormat="1" applyFont="1" applyFill="1" applyBorder="1" applyAlignment="1">
      <alignment horizontal="center" vertical="top" wrapText="1"/>
    </xf>
    <xf numFmtId="0" fontId="1" fillId="0" borderId="11" xfId="0" applyFont="1" applyFill="1" applyBorder="1" applyAlignment="1">
      <alignment horizontal="left" vertical="top" wrapText="1"/>
    </xf>
    <xf numFmtId="172" fontId="1" fillId="0" borderId="10" xfId="63" applyNumberFormat="1" applyFont="1" applyFill="1" applyBorder="1" applyAlignment="1">
      <alignment horizontal="right" vertical="top" wrapText="1"/>
    </xf>
    <xf numFmtId="49" fontId="1" fillId="0" borderId="11" xfId="0" applyNumberFormat="1" applyFont="1" applyFill="1" applyBorder="1" applyAlignment="1">
      <alignment horizontal="right" vertical="top"/>
    </xf>
    <xf numFmtId="49" fontId="1" fillId="0" borderId="11" xfId="0" applyNumberFormat="1" applyFont="1" applyFill="1" applyBorder="1" applyAlignment="1">
      <alignment horizontal="left" vertical="top" wrapText="1"/>
    </xf>
    <xf numFmtId="49" fontId="1" fillId="0" borderId="16" xfId="0" applyNumberFormat="1" applyFont="1" applyFill="1" applyBorder="1" applyAlignment="1">
      <alignment horizontal="center" vertical="top"/>
    </xf>
    <xf numFmtId="0" fontId="0" fillId="0" borderId="16" xfId="0" applyFill="1" applyBorder="1" applyAlignment="1">
      <alignment horizontal="right" vertical="top"/>
    </xf>
    <xf numFmtId="49" fontId="1" fillId="0" borderId="14" xfId="0" applyNumberFormat="1" applyFont="1" applyFill="1" applyBorder="1" applyAlignment="1">
      <alignment horizontal="center" vertical="top"/>
    </xf>
    <xf numFmtId="0" fontId="0" fillId="0" borderId="11" xfId="0" applyFill="1" applyBorder="1" applyAlignment="1">
      <alignment horizontal="right" vertical="top"/>
    </xf>
    <xf numFmtId="49" fontId="1" fillId="0" borderId="11" xfId="0" applyNumberFormat="1" applyFont="1" applyFill="1" applyBorder="1" applyAlignment="1">
      <alignment horizontal="center" vertical="top"/>
    </xf>
    <xf numFmtId="0" fontId="0" fillId="0" borderId="10" xfId="0" applyFill="1" applyBorder="1" applyAlignment="1">
      <alignment horizontal="right" vertical="top"/>
    </xf>
    <xf numFmtId="0" fontId="1" fillId="0" borderId="11" xfId="0" applyFont="1" applyFill="1" applyBorder="1" applyAlignment="1">
      <alignment horizontal="left" vertical="top"/>
    </xf>
    <xf numFmtId="49" fontId="1" fillId="0" borderId="10"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4" xfId="0" applyNumberFormat="1" applyFont="1" applyFill="1" applyBorder="1" applyAlignment="1">
      <alignment horizontal="center" vertical="top" wrapText="1"/>
    </xf>
    <xf numFmtId="0" fontId="0" fillId="0" borderId="14" xfId="0" applyFill="1" applyBorder="1" applyAlignment="1">
      <alignment horizontal="right" vertical="top"/>
    </xf>
    <xf numFmtId="49" fontId="1" fillId="0" borderId="30" xfId="0" applyNumberFormat="1" applyFont="1" applyFill="1" applyBorder="1" applyAlignment="1">
      <alignment horizontal="left" vertical="top" wrapText="1"/>
    </xf>
    <xf numFmtId="49" fontId="1" fillId="0" borderId="31" xfId="0" applyNumberFormat="1" applyFont="1" applyFill="1" applyBorder="1" applyAlignment="1">
      <alignment horizontal="left" vertical="top" wrapText="1"/>
    </xf>
    <xf numFmtId="49" fontId="1" fillId="0" borderId="32" xfId="0" applyNumberFormat="1" applyFont="1" applyFill="1" applyBorder="1" applyAlignment="1">
      <alignment horizontal="left" vertical="top" wrapText="1"/>
    </xf>
    <xf numFmtId="194" fontId="2" fillId="0" borderId="33" xfId="0" applyNumberFormat="1" applyFont="1" applyFill="1" applyBorder="1" applyAlignment="1">
      <alignment horizontal="right" vertical="top" wrapText="1"/>
    </xf>
    <xf numFmtId="197" fontId="2" fillId="0" borderId="33" xfId="0" applyNumberFormat="1" applyFont="1" applyFill="1" applyBorder="1" applyAlignment="1">
      <alignment horizontal="right" vertical="top" wrapText="1"/>
    </xf>
    <xf numFmtId="49" fontId="2" fillId="0" borderId="34" xfId="0" applyNumberFormat="1" applyFont="1" applyFill="1" applyBorder="1" applyAlignment="1">
      <alignment horizontal="right" vertical="top" wrapText="1"/>
    </xf>
    <xf numFmtId="49" fontId="2" fillId="0" borderId="35" xfId="0" applyNumberFormat="1" applyFont="1" applyFill="1" applyBorder="1" applyAlignment="1">
      <alignment horizontal="right" vertical="top" wrapText="1"/>
    </xf>
    <xf numFmtId="49" fontId="2" fillId="0" borderId="36" xfId="0" applyNumberFormat="1" applyFont="1" applyFill="1" applyBorder="1" applyAlignment="1">
      <alignment horizontal="right" vertical="top" wrapText="1"/>
    </xf>
    <xf numFmtId="49" fontId="2" fillId="0" borderId="37" xfId="0" applyNumberFormat="1" applyFont="1" applyFill="1" applyBorder="1" applyAlignment="1">
      <alignment horizontal="right" vertical="top" wrapText="1"/>
    </xf>
    <xf numFmtId="49" fontId="2" fillId="0" borderId="0" xfId="0" applyNumberFormat="1" applyFont="1" applyFill="1" applyBorder="1" applyAlignment="1">
      <alignment horizontal="right" vertical="top" wrapText="1"/>
    </xf>
    <xf numFmtId="49" fontId="2" fillId="0" borderId="38" xfId="0" applyNumberFormat="1" applyFont="1" applyFill="1" applyBorder="1" applyAlignment="1">
      <alignment horizontal="right" vertical="top" wrapText="1"/>
    </xf>
    <xf numFmtId="49" fontId="2" fillId="0" borderId="39" xfId="0" applyNumberFormat="1" applyFont="1" applyFill="1" applyBorder="1" applyAlignment="1">
      <alignment horizontal="right" vertical="top" wrapText="1"/>
    </xf>
    <xf numFmtId="49" fontId="2" fillId="0" borderId="40" xfId="0" applyNumberFormat="1" applyFont="1" applyFill="1" applyBorder="1" applyAlignment="1">
      <alignment horizontal="right" vertical="top" wrapText="1"/>
    </xf>
    <xf numFmtId="49" fontId="2" fillId="0" borderId="41" xfId="0" applyNumberFormat="1" applyFont="1" applyFill="1" applyBorder="1" applyAlignment="1">
      <alignment horizontal="right" vertical="top" wrapText="1"/>
    </xf>
    <xf numFmtId="49" fontId="2" fillId="0" borderId="42" xfId="0" applyNumberFormat="1" applyFont="1" applyFill="1" applyBorder="1" applyAlignment="1">
      <alignment horizontal="left" vertical="center" wrapText="1" indent="1"/>
    </xf>
    <xf numFmtId="0" fontId="2" fillId="0" borderId="34" xfId="0" applyNumberFormat="1" applyFont="1" applyFill="1" applyBorder="1" applyAlignment="1">
      <alignment horizontal="left" vertical="center" wrapText="1"/>
    </xf>
    <xf numFmtId="0" fontId="2" fillId="0" borderId="35" xfId="0" applyNumberFormat="1" applyFont="1" applyFill="1" applyBorder="1" applyAlignment="1">
      <alignment horizontal="left" vertical="center" wrapText="1"/>
    </xf>
    <xf numFmtId="0" fontId="2" fillId="0" borderId="36" xfId="0" applyNumberFormat="1" applyFont="1" applyFill="1" applyBorder="1" applyAlignment="1">
      <alignment horizontal="left" vertical="center" wrapText="1"/>
    </xf>
    <xf numFmtId="49" fontId="2" fillId="0" borderId="34"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2" fillId="0" borderId="43" xfId="0" applyNumberFormat="1" applyFont="1" applyFill="1" applyBorder="1" applyAlignment="1">
      <alignment horizontal="left" vertical="center" wrapText="1" indent="1"/>
    </xf>
    <xf numFmtId="0" fontId="2" fillId="0" borderId="37"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0" fontId="2" fillId="0" borderId="39" xfId="0" applyNumberFormat="1" applyFont="1" applyFill="1" applyBorder="1" applyAlignment="1">
      <alignment horizontal="left" vertical="center" wrapText="1"/>
    </xf>
    <xf numFmtId="0" fontId="2" fillId="0" borderId="40" xfId="0" applyNumberFormat="1" applyFont="1" applyFill="1" applyBorder="1" applyAlignment="1">
      <alignment horizontal="left" vertical="center" wrapText="1"/>
    </xf>
    <xf numFmtId="0" fontId="2" fillId="0" borderId="41" xfId="0" applyNumberFormat="1" applyFont="1" applyFill="1" applyBorder="1" applyAlignment="1">
      <alignment horizontal="left" vertical="center" wrapText="1"/>
    </xf>
    <xf numFmtId="49" fontId="2" fillId="0" borderId="43" xfId="0" applyNumberFormat="1" applyFont="1" applyFill="1" applyBorder="1" applyAlignment="1">
      <alignment horizontal="left" vertical="center" wrapText="1" indent="1"/>
    </xf>
    <xf numFmtId="0" fontId="2" fillId="0" borderId="44" xfId="0" applyNumberFormat="1" applyFont="1" applyFill="1" applyBorder="1" applyAlignment="1">
      <alignment horizontal="left" vertical="center" wrapText="1"/>
    </xf>
    <xf numFmtId="0" fontId="2" fillId="0" borderId="45" xfId="0" applyNumberFormat="1" applyFont="1" applyFill="1" applyBorder="1" applyAlignment="1">
      <alignment horizontal="left" vertical="center" wrapText="1"/>
    </xf>
    <xf numFmtId="0" fontId="2" fillId="0" borderId="46" xfId="0" applyNumberFormat="1" applyFont="1" applyFill="1" applyBorder="1" applyAlignment="1">
      <alignment horizontal="left" vertical="center" wrapText="1"/>
    </xf>
    <xf numFmtId="49" fontId="2" fillId="0" borderId="39"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left" vertical="center" wrapText="1" indent="2"/>
    </xf>
    <xf numFmtId="0" fontId="1" fillId="0" borderId="42" xfId="0" applyNumberFormat="1" applyFont="1" applyFill="1" applyBorder="1" applyAlignment="1">
      <alignment horizontal="left" vertical="top" wrapText="1"/>
    </xf>
    <xf numFmtId="0" fontId="1" fillId="0" borderId="42" xfId="0" applyNumberFormat="1" applyFont="1" applyFill="1" applyBorder="1" applyAlignment="1">
      <alignment horizontal="center" vertical="top" wrapText="1"/>
    </xf>
    <xf numFmtId="49" fontId="1" fillId="0" borderId="42" xfId="0" applyNumberFormat="1" applyFont="1" applyFill="1" applyBorder="1" applyAlignment="1">
      <alignment horizontal="center" vertical="center" wrapText="1"/>
    </xf>
    <xf numFmtId="49" fontId="1" fillId="0" borderId="42" xfId="0" applyNumberFormat="1" applyFont="1" applyFill="1" applyBorder="1" applyAlignment="1">
      <alignment horizontal="left" vertical="top" wrapText="1"/>
    </xf>
    <xf numFmtId="49" fontId="1" fillId="0" borderId="43" xfId="0" applyNumberFormat="1" applyFont="1" applyFill="1" applyBorder="1" applyAlignment="1">
      <alignment horizontal="left" vertical="center" wrapText="1" indent="2"/>
    </xf>
    <xf numFmtId="0" fontId="1" fillId="0" borderId="43" xfId="0" applyNumberFormat="1" applyFont="1" applyFill="1" applyBorder="1" applyAlignment="1">
      <alignment horizontal="left" vertical="top" wrapText="1"/>
    </xf>
    <xf numFmtId="0" fontId="1" fillId="0" borderId="43" xfId="0" applyNumberFormat="1" applyFont="1" applyFill="1" applyBorder="1" applyAlignment="1">
      <alignment horizontal="center" vertical="top" wrapText="1"/>
    </xf>
    <xf numFmtId="49" fontId="1" fillId="0" borderId="47"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43" xfId="0" applyNumberFormat="1" applyFont="1" applyFill="1" applyBorder="1" applyAlignment="1">
      <alignment horizontal="left" vertical="top" wrapText="1"/>
    </xf>
    <xf numFmtId="49" fontId="1" fillId="0" borderId="47" xfId="0" applyNumberFormat="1" applyFont="1" applyFill="1" applyBorder="1" applyAlignment="1">
      <alignment horizontal="left" vertical="center" wrapText="1" indent="2"/>
    </xf>
    <xf numFmtId="0" fontId="1" fillId="0" borderId="47" xfId="0" applyNumberFormat="1" applyFont="1" applyFill="1" applyBorder="1" applyAlignment="1">
      <alignment horizontal="left" vertical="top" wrapText="1"/>
    </xf>
    <xf numFmtId="0" fontId="1" fillId="0" borderId="47" xfId="0" applyNumberFormat="1" applyFont="1" applyFill="1" applyBorder="1" applyAlignment="1">
      <alignment horizontal="center" vertical="top" wrapText="1"/>
    </xf>
    <xf numFmtId="49" fontId="1" fillId="0" borderId="33" xfId="0" applyNumberFormat="1" applyFont="1" applyFill="1" applyBorder="1" applyAlignment="1">
      <alignment horizontal="center" vertical="center" wrapText="1"/>
    </xf>
    <xf numFmtId="49" fontId="1" fillId="0" borderId="47" xfId="0" applyNumberFormat="1" applyFont="1" applyFill="1" applyBorder="1" applyAlignment="1">
      <alignment horizontal="left" vertical="top" wrapText="1"/>
    </xf>
    <xf numFmtId="49" fontId="11" fillId="0" borderId="42" xfId="0" applyNumberFormat="1" applyFont="1" applyFill="1" applyBorder="1" applyAlignment="1">
      <alignment horizontal="left" vertical="center" wrapText="1"/>
    </xf>
    <xf numFmtId="0" fontId="2" fillId="0" borderId="37" xfId="0" applyNumberFormat="1" applyFont="1" applyFill="1" applyBorder="1" applyAlignment="1">
      <alignment horizontal="left" vertical="top" wrapText="1"/>
    </xf>
    <xf numFmtId="0" fontId="2" fillId="0" borderId="0"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197" fontId="11" fillId="0" borderId="34" xfId="0" applyNumberFormat="1" applyFont="1" applyFill="1" applyBorder="1" applyAlignment="1">
      <alignment horizontal="center" vertical="center" wrapText="1"/>
    </xf>
    <xf numFmtId="197" fontId="11" fillId="0" borderId="35" xfId="0" applyNumberFormat="1" applyFont="1" applyFill="1" applyBorder="1" applyAlignment="1">
      <alignment horizontal="center" vertical="center" wrapText="1"/>
    </xf>
    <xf numFmtId="197" fontId="11" fillId="0" borderId="36" xfId="0" applyNumberFormat="1" applyFont="1" applyFill="1" applyBorder="1" applyAlignment="1">
      <alignment horizontal="center" vertical="center" wrapText="1"/>
    </xf>
    <xf numFmtId="49" fontId="11" fillId="0" borderId="43" xfId="0" applyNumberFormat="1" applyFont="1" applyFill="1" applyBorder="1" applyAlignment="1">
      <alignment horizontal="left" vertical="center" wrapText="1"/>
    </xf>
    <xf numFmtId="197" fontId="11" fillId="0" borderId="37" xfId="0" applyNumberFormat="1" applyFont="1" applyFill="1" applyBorder="1" applyAlignment="1">
      <alignment horizontal="center" vertical="center" wrapText="1"/>
    </xf>
    <xf numFmtId="197" fontId="11" fillId="0" borderId="0" xfId="0" applyNumberFormat="1" applyFont="1" applyFill="1" applyBorder="1" applyAlignment="1">
      <alignment horizontal="center" vertical="center" wrapText="1"/>
    </xf>
    <xf numFmtId="197" fontId="11" fillId="0" borderId="38" xfId="0" applyNumberFormat="1" applyFont="1" applyFill="1" applyBorder="1" applyAlignment="1">
      <alignment horizontal="center" vertical="center" wrapText="1"/>
    </xf>
    <xf numFmtId="0" fontId="2" fillId="0" borderId="39" xfId="0" applyNumberFormat="1" applyFont="1" applyFill="1" applyBorder="1" applyAlignment="1">
      <alignment horizontal="left" vertical="top" wrapText="1"/>
    </xf>
    <xf numFmtId="0" fontId="2" fillId="0" borderId="40" xfId="0" applyNumberFormat="1" applyFont="1" applyFill="1" applyBorder="1" applyAlignment="1">
      <alignment horizontal="left" vertical="top" wrapText="1"/>
    </xf>
    <xf numFmtId="0" fontId="2" fillId="0" borderId="40" xfId="0" applyNumberFormat="1" applyFont="1" applyFill="1" applyBorder="1" applyAlignment="1">
      <alignment horizontal="center" vertical="top" wrapText="1"/>
    </xf>
    <xf numFmtId="197" fontId="2" fillId="0" borderId="48" xfId="0" applyNumberFormat="1" applyFont="1" applyFill="1" applyBorder="1" applyAlignment="1">
      <alignment horizontal="center" vertical="top" wrapText="1"/>
    </xf>
    <xf numFmtId="49" fontId="11" fillId="0" borderId="33" xfId="0" applyNumberFormat="1" applyFont="1" applyFill="1" applyBorder="1" applyAlignment="1">
      <alignment horizontal="left" vertical="center" wrapText="1"/>
    </xf>
    <xf numFmtId="0" fontId="11" fillId="0" borderId="44" xfId="0" applyNumberFormat="1" applyFont="1" applyFill="1" applyBorder="1" applyAlignment="1">
      <alignment horizontal="left" vertical="center" wrapText="1"/>
    </xf>
    <xf numFmtId="0" fontId="11" fillId="0" borderId="45" xfId="0" applyNumberFormat="1" applyFont="1" applyFill="1" applyBorder="1" applyAlignment="1">
      <alignment horizontal="left" vertical="center" wrapText="1"/>
    </xf>
    <xf numFmtId="0" fontId="11" fillId="0" borderId="45" xfId="0" applyNumberFormat="1" applyFont="1" applyFill="1" applyBorder="1" applyAlignment="1">
      <alignment horizontal="center" vertical="center" wrapText="1"/>
    </xf>
    <xf numFmtId="197" fontId="11" fillId="0" borderId="46" xfId="0" applyNumberFormat="1" applyFont="1" applyFill="1" applyBorder="1" applyAlignment="1">
      <alignment horizontal="center" vertical="center" wrapText="1"/>
    </xf>
    <xf numFmtId="197" fontId="11" fillId="0" borderId="39" xfId="0" applyNumberFormat="1" applyFont="1" applyFill="1" applyBorder="1" applyAlignment="1">
      <alignment horizontal="center" vertical="center" wrapText="1"/>
    </xf>
    <xf numFmtId="197" fontId="11" fillId="0" borderId="40" xfId="0" applyNumberFormat="1" applyFont="1" applyFill="1" applyBorder="1" applyAlignment="1">
      <alignment horizontal="center" vertical="center" wrapText="1"/>
    </xf>
    <xf numFmtId="197" fontId="11" fillId="0" borderId="41" xfId="0" applyNumberFormat="1" applyFont="1" applyFill="1" applyBorder="1" applyAlignment="1">
      <alignment horizontal="center" vertical="center" wrapText="1"/>
    </xf>
    <xf numFmtId="194" fontId="2" fillId="0" borderId="0" xfId="0" applyNumberFormat="1" applyFont="1" applyFill="1" applyBorder="1" applyAlignment="1">
      <alignment horizontal="right" vertical="top" wrapText="1"/>
    </xf>
    <xf numFmtId="197" fontId="2" fillId="0" borderId="0" xfId="0" applyNumberFormat="1" applyFont="1" applyFill="1" applyBorder="1" applyAlignment="1">
      <alignment horizontal="right" vertical="top" wrapText="1"/>
    </xf>
    <xf numFmtId="49" fontId="2" fillId="0" borderId="0" xfId="0" applyNumberFormat="1" applyFont="1" applyFill="1" applyBorder="1" applyAlignment="1">
      <alignment horizontal="right" vertical="top" wrapText="1"/>
    </xf>
    <xf numFmtId="172" fontId="8" fillId="0" borderId="10" xfId="0" applyNumberFormat="1" applyFont="1" applyFill="1" applyBorder="1" applyAlignment="1">
      <alignment vertical="top" wrapText="1"/>
    </xf>
    <xf numFmtId="0" fontId="0" fillId="0" borderId="10" xfId="0" applyFont="1" applyFill="1" applyBorder="1" applyAlignment="1">
      <alignment vertical="top"/>
    </xf>
    <xf numFmtId="0"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2" fontId="1" fillId="0" borderId="10" xfId="0" applyNumberFormat="1" applyFont="1" applyFill="1" applyBorder="1" applyAlignment="1">
      <alignment horizontal="left" vertical="top" wrapText="1"/>
    </xf>
    <xf numFmtId="0" fontId="10" fillId="0" borderId="0" xfId="0" applyFont="1" applyFill="1" applyBorder="1" applyAlignment="1">
      <alignment horizontal="righ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pageSetUpPr fitToPage="1"/>
  </sheetPr>
  <dimension ref="A1:M338"/>
  <sheetViews>
    <sheetView tabSelected="1" view="pageBreakPreview" zoomScaleNormal="85" zoomScaleSheetLayoutView="100" workbookViewId="0" topLeftCell="A1">
      <selection activeCell="L23" sqref="L23:L26"/>
    </sheetView>
  </sheetViews>
  <sheetFormatPr defaultColWidth="9.00390625" defaultRowHeight="12.75"/>
  <cols>
    <col min="1" max="1" width="6.00390625" style="2" customWidth="1"/>
    <col min="2" max="2" width="47.25390625" style="1" customWidth="1"/>
    <col min="3" max="3" width="11.75390625" style="2" customWidth="1"/>
    <col min="4" max="5" width="16.625" style="2" customWidth="1"/>
    <col min="6" max="6" width="15.375" style="16" customWidth="1"/>
    <col min="7" max="7" width="16.125" style="16" customWidth="1"/>
    <col min="8" max="8" width="15.25390625" style="16" customWidth="1"/>
    <col min="9" max="11" width="14.25390625" style="8" customWidth="1"/>
    <col min="12" max="12" width="55.875" style="4" customWidth="1"/>
    <col min="13" max="13" width="9.75390625" style="3" bestFit="1" customWidth="1"/>
    <col min="14" max="16384" width="9.125" style="3" customWidth="1"/>
  </cols>
  <sheetData>
    <row r="1" spans="1:12" ht="22.5" customHeight="1">
      <c r="A1" s="6"/>
      <c r="H1" s="17"/>
      <c r="L1" s="29" t="s">
        <v>0</v>
      </c>
    </row>
    <row r="2" spans="1:12" ht="51.75" customHeight="1">
      <c r="A2" s="79" t="s">
        <v>177</v>
      </c>
      <c r="B2" s="79"/>
      <c r="C2" s="79"/>
      <c r="D2" s="79"/>
      <c r="E2" s="79"/>
      <c r="F2" s="79"/>
      <c r="G2" s="79"/>
      <c r="H2" s="79"/>
      <c r="I2" s="79"/>
      <c r="J2" s="79"/>
      <c r="K2" s="79"/>
      <c r="L2" s="79"/>
    </row>
    <row r="3" spans="1:12" ht="12.75">
      <c r="A3" s="80" t="s">
        <v>1</v>
      </c>
      <c r="B3" s="80"/>
      <c r="C3" s="80"/>
      <c r="D3" s="80"/>
      <c r="E3" s="80"/>
      <c r="F3" s="80"/>
      <c r="G3" s="80"/>
      <c r="H3" s="80"/>
      <c r="I3" s="80"/>
      <c r="J3" s="80"/>
      <c r="K3" s="80"/>
      <c r="L3" s="80"/>
    </row>
    <row r="4" spans="1:12" ht="12.75">
      <c r="A4" s="6"/>
      <c r="C4" s="81"/>
      <c r="D4" s="81"/>
      <c r="E4" s="81"/>
      <c r="F4" s="81"/>
      <c r="G4" s="81"/>
      <c r="H4" s="81"/>
      <c r="I4" s="81"/>
      <c r="J4" s="81"/>
      <c r="K4" s="81"/>
      <c r="L4" s="2" t="s">
        <v>2</v>
      </c>
    </row>
    <row r="5" spans="1:12" ht="12.75" customHeight="1">
      <c r="A5" s="82" t="s">
        <v>23</v>
      </c>
      <c r="B5" s="84" t="s">
        <v>24</v>
      </c>
      <c r="C5" s="83" t="s">
        <v>3</v>
      </c>
      <c r="D5" s="83" t="s">
        <v>4</v>
      </c>
      <c r="E5" s="83" t="s">
        <v>25</v>
      </c>
      <c r="F5" s="87" t="s">
        <v>26</v>
      </c>
      <c r="G5" s="87"/>
      <c r="H5" s="87"/>
      <c r="I5" s="82" t="s">
        <v>5</v>
      </c>
      <c r="J5" s="82" t="s">
        <v>27</v>
      </c>
      <c r="K5" s="83" t="s">
        <v>6</v>
      </c>
      <c r="L5" s="82" t="s">
        <v>30</v>
      </c>
    </row>
    <row r="6" spans="1:12" ht="63.75">
      <c r="A6" s="82"/>
      <c r="B6" s="85"/>
      <c r="C6" s="83"/>
      <c r="D6" s="83"/>
      <c r="E6" s="83"/>
      <c r="F6" s="22" t="s">
        <v>14</v>
      </c>
      <c r="G6" s="22" t="s">
        <v>179</v>
      </c>
      <c r="H6" s="22" t="s">
        <v>178</v>
      </c>
      <c r="I6" s="82"/>
      <c r="J6" s="83"/>
      <c r="K6" s="83"/>
      <c r="L6" s="82"/>
    </row>
    <row r="7" spans="1:12" ht="25.5">
      <c r="A7" s="82"/>
      <c r="B7" s="85"/>
      <c r="C7" s="83"/>
      <c r="D7" s="83"/>
      <c r="E7" s="83"/>
      <c r="F7" s="22" t="s">
        <v>7</v>
      </c>
      <c r="G7" s="22" t="s">
        <v>45</v>
      </c>
      <c r="H7" s="22" t="s">
        <v>8</v>
      </c>
      <c r="I7" s="82"/>
      <c r="J7" s="83"/>
      <c r="K7" s="83"/>
      <c r="L7" s="82"/>
    </row>
    <row r="8" spans="1:12" ht="25.5">
      <c r="A8" s="82"/>
      <c r="B8" s="85"/>
      <c r="C8" s="83"/>
      <c r="D8" s="83"/>
      <c r="E8" s="83"/>
      <c r="F8" s="22" t="s">
        <v>10</v>
      </c>
      <c r="G8" s="22" t="s">
        <v>10</v>
      </c>
      <c r="H8" s="22" t="s">
        <v>10</v>
      </c>
      <c r="I8" s="10" t="s">
        <v>31</v>
      </c>
      <c r="J8" s="83"/>
      <c r="K8" s="83"/>
      <c r="L8" s="82"/>
    </row>
    <row r="9" spans="1:12" ht="25.5">
      <c r="A9" s="82"/>
      <c r="B9" s="86"/>
      <c r="C9" s="83"/>
      <c r="D9" s="83"/>
      <c r="E9" s="83"/>
      <c r="F9" s="22" t="s">
        <v>9</v>
      </c>
      <c r="G9" s="22" t="s">
        <v>9</v>
      </c>
      <c r="H9" s="22" t="s">
        <v>9</v>
      </c>
      <c r="I9" s="10" t="s">
        <v>32</v>
      </c>
      <c r="J9" s="83"/>
      <c r="K9" s="83"/>
      <c r="L9" s="82"/>
    </row>
    <row r="10" spans="1:13" s="31" customFormat="1" ht="12.75">
      <c r="A10" s="30">
        <v>1</v>
      </c>
      <c r="B10" s="30">
        <v>2</v>
      </c>
      <c r="C10" s="30" t="s">
        <v>20</v>
      </c>
      <c r="D10" s="30" t="s">
        <v>21</v>
      </c>
      <c r="E10" s="30" t="s">
        <v>132</v>
      </c>
      <c r="F10" s="38" t="s">
        <v>133</v>
      </c>
      <c r="G10" s="30" t="s">
        <v>134</v>
      </c>
      <c r="H10" s="30" t="s">
        <v>135</v>
      </c>
      <c r="I10" s="30" t="s">
        <v>136</v>
      </c>
      <c r="J10" s="30" t="s">
        <v>137</v>
      </c>
      <c r="K10" s="30" t="s">
        <v>138</v>
      </c>
      <c r="L10" s="30" t="s">
        <v>139</v>
      </c>
      <c r="M10" s="37"/>
    </row>
    <row r="11" spans="1:12" s="5" customFormat="1" ht="12.75">
      <c r="A11" s="61"/>
      <c r="B11" s="88" t="s">
        <v>140</v>
      </c>
      <c r="C11" s="88"/>
      <c r="D11" s="88"/>
      <c r="E11" s="88"/>
      <c r="F11" s="18">
        <f aca="true" t="shared" si="0" ref="F11:F23">G11</f>
        <v>769318.11965</v>
      </c>
      <c r="G11" s="18">
        <f>G15+G48+G174+G258+G262</f>
        <v>769318.11965</v>
      </c>
      <c r="H11" s="18">
        <f>H15+H48+H174+H258+H262-0.1</f>
        <v>151537.79516999997</v>
      </c>
      <c r="I11" s="11"/>
      <c r="J11" s="11"/>
      <c r="K11" s="11"/>
      <c r="L11" s="9"/>
    </row>
    <row r="12" spans="1:12" s="5" customFormat="1" ht="12.75">
      <c r="A12" s="61"/>
      <c r="B12" s="88"/>
      <c r="C12" s="88"/>
      <c r="D12" s="88"/>
      <c r="E12" s="88"/>
      <c r="F12" s="18">
        <f t="shared" si="0"/>
        <v>0</v>
      </c>
      <c r="G12" s="18">
        <f>G16+G49+G175+G259</f>
        <v>0</v>
      </c>
      <c r="H12" s="18">
        <f>H16+H49+H175+H259</f>
        <v>0</v>
      </c>
      <c r="I12" s="11"/>
      <c r="J12" s="11"/>
      <c r="K12" s="11"/>
      <c r="L12" s="9"/>
    </row>
    <row r="13" spans="1:12" s="5" customFormat="1" ht="12.75">
      <c r="A13" s="61"/>
      <c r="B13" s="88"/>
      <c r="C13" s="88"/>
      <c r="D13" s="88"/>
      <c r="E13" s="88"/>
      <c r="F13" s="18">
        <f t="shared" si="0"/>
        <v>1498700</v>
      </c>
      <c r="G13" s="18">
        <f>G17+G50+G176+G260</f>
        <v>1498700</v>
      </c>
      <c r="H13" s="18">
        <f>H17+H50+H176+H260</f>
        <v>36813.08</v>
      </c>
      <c r="I13" s="11"/>
      <c r="J13" s="11"/>
      <c r="K13" s="11"/>
      <c r="L13" s="9"/>
    </row>
    <row r="14" spans="1:12" s="5" customFormat="1" ht="12.75">
      <c r="A14" s="61"/>
      <c r="B14" s="88"/>
      <c r="C14" s="88"/>
      <c r="D14" s="88"/>
      <c r="E14" s="88"/>
      <c r="F14" s="18">
        <f t="shared" si="0"/>
        <v>2268018.11965</v>
      </c>
      <c r="G14" s="18">
        <f>G11+G12+G13</f>
        <v>2268018.11965</v>
      </c>
      <c r="H14" s="18">
        <f>H11+H12+H13</f>
        <v>188350.87516999996</v>
      </c>
      <c r="I14" s="11"/>
      <c r="J14" s="11"/>
      <c r="K14" s="11"/>
      <c r="L14" s="9"/>
    </row>
    <row r="15" spans="1:12" ht="12.75">
      <c r="A15" s="61"/>
      <c r="B15" s="69" t="s">
        <v>141</v>
      </c>
      <c r="C15" s="69"/>
      <c r="D15" s="69"/>
      <c r="E15" s="67">
        <v>109</v>
      </c>
      <c r="F15" s="18">
        <f t="shared" si="0"/>
        <v>0</v>
      </c>
      <c r="G15" s="18">
        <f aca="true" t="shared" si="1" ref="G15:H17">G19</f>
        <v>0</v>
      </c>
      <c r="H15" s="18">
        <f t="shared" si="1"/>
        <v>0</v>
      </c>
      <c r="I15" s="28"/>
      <c r="J15" s="28"/>
      <c r="K15" s="28"/>
      <c r="L15" s="28"/>
    </row>
    <row r="16" spans="1:12" ht="12.75">
      <c r="A16" s="61"/>
      <c r="B16" s="69"/>
      <c r="C16" s="69"/>
      <c r="D16" s="69"/>
      <c r="E16" s="67"/>
      <c r="F16" s="18">
        <f t="shared" si="0"/>
        <v>0</v>
      </c>
      <c r="G16" s="18">
        <f t="shared" si="1"/>
        <v>0</v>
      </c>
      <c r="H16" s="18">
        <f t="shared" si="1"/>
        <v>0</v>
      </c>
      <c r="I16" s="28"/>
      <c r="J16" s="28"/>
      <c r="K16" s="28"/>
      <c r="L16" s="28"/>
    </row>
    <row r="17" spans="1:12" ht="12.75">
      <c r="A17" s="61"/>
      <c r="B17" s="69"/>
      <c r="C17" s="69"/>
      <c r="D17" s="69"/>
      <c r="E17" s="67"/>
      <c r="F17" s="18">
        <f t="shared" si="0"/>
        <v>1498700</v>
      </c>
      <c r="G17" s="18">
        <f t="shared" si="1"/>
        <v>1498700</v>
      </c>
      <c r="H17" s="18">
        <f t="shared" si="1"/>
        <v>36813.08</v>
      </c>
      <c r="I17" s="28"/>
      <c r="J17" s="28"/>
      <c r="K17" s="28"/>
      <c r="L17" s="28"/>
    </row>
    <row r="18" spans="1:12" ht="12.75">
      <c r="A18" s="61"/>
      <c r="B18" s="60" t="s">
        <v>17</v>
      </c>
      <c r="C18" s="60"/>
      <c r="D18" s="60"/>
      <c r="E18" s="24"/>
      <c r="F18" s="18">
        <f t="shared" si="0"/>
        <v>1498700</v>
      </c>
      <c r="G18" s="18">
        <f>G15+G16+G17</f>
        <v>1498700</v>
      </c>
      <c r="H18" s="18">
        <f>H15+H16+H17</f>
        <v>36813.08</v>
      </c>
      <c r="I18" s="28"/>
      <c r="J18" s="28"/>
      <c r="K18" s="28"/>
      <c r="L18" s="28"/>
    </row>
    <row r="19" spans="1:12" ht="12.75">
      <c r="A19" s="109" t="s">
        <v>11</v>
      </c>
      <c r="B19" s="143" t="s">
        <v>145</v>
      </c>
      <c r="C19" s="144"/>
      <c r="D19" s="145"/>
      <c r="E19" s="70"/>
      <c r="F19" s="18">
        <f t="shared" si="0"/>
        <v>0</v>
      </c>
      <c r="G19" s="146">
        <f aca="true" t="shared" si="2" ref="G19:H21">G23+G27+G31+G35+G39+G43</f>
        <v>0</v>
      </c>
      <c r="H19" s="146">
        <f t="shared" si="2"/>
        <v>0</v>
      </c>
      <c r="I19" s="28"/>
      <c r="J19" s="28"/>
      <c r="K19" s="28"/>
      <c r="L19" s="28"/>
    </row>
    <row r="20" spans="1:12" ht="12.75">
      <c r="A20" s="109"/>
      <c r="B20" s="143"/>
      <c r="C20" s="144"/>
      <c r="D20" s="145"/>
      <c r="E20" s="71"/>
      <c r="F20" s="18">
        <f t="shared" si="0"/>
        <v>0</v>
      </c>
      <c r="G20" s="146">
        <f t="shared" si="2"/>
        <v>0</v>
      </c>
      <c r="H20" s="146">
        <f t="shared" si="2"/>
        <v>0</v>
      </c>
      <c r="I20" s="28"/>
      <c r="J20" s="28"/>
      <c r="K20" s="28"/>
      <c r="L20" s="28"/>
    </row>
    <row r="21" spans="1:12" ht="12.75">
      <c r="A21" s="109"/>
      <c r="B21" s="147"/>
      <c r="C21" s="148"/>
      <c r="D21" s="149"/>
      <c r="E21" s="71"/>
      <c r="F21" s="18">
        <f t="shared" si="0"/>
        <v>1498700</v>
      </c>
      <c r="G21" s="146">
        <f t="shared" si="2"/>
        <v>1498700</v>
      </c>
      <c r="H21" s="146">
        <f t="shared" si="2"/>
        <v>36813.08</v>
      </c>
      <c r="I21" s="28"/>
      <c r="J21" s="28"/>
      <c r="K21" s="28"/>
      <c r="L21" s="28"/>
    </row>
    <row r="22" spans="1:12" s="5" customFormat="1" ht="12.75">
      <c r="A22" s="150"/>
      <c r="B22" s="122" t="s">
        <v>29</v>
      </c>
      <c r="C22" s="151"/>
      <c r="D22" s="152"/>
      <c r="E22" s="71"/>
      <c r="F22" s="18">
        <f t="shared" si="0"/>
        <v>1498700</v>
      </c>
      <c r="G22" s="153">
        <f>G19+G20+G21</f>
        <v>1498700</v>
      </c>
      <c r="H22" s="153">
        <f>H19+H20+H21</f>
        <v>36813.08</v>
      </c>
      <c r="I22" s="27"/>
      <c r="J22" s="27"/>
      <c r="K22" s="27"/>
      <c r="L22" s="27"/>
    </row>
    <row r="23" spans="1:12" ht="36" customHeight="1">
      <c r="A23" s="154" t="s">
        <v>34</v>
      </c>
      <c r="B23" s="155" t="s">
        <v>35</v>
      </c>
      <c r="C23" s="76"/>
      <c r="D23" s="76"/>
      <c r="E23" s="71"/>
      <c r="F23" s="156">
        <f t="shared" si="0"/>
        <v>0</v>
      </c>
      <c r="G23" s="156">
        <v>0</v>
      </c>
      <c r="H23" s="156">
        <v>0</v>
      </c>
      <c r="I23" s="157"/>
      <c r="J23" s="158"/>
      <c r="K23" s="158"/>
      <c r="L23" s="155" t="s">
        <v>182</v>
      </c>
    </row>
    <row r="24" spans="1:12" ht="36" customHeight="1">
      <c r="A24" s="159"/>
      <c r="B24" s="160"/>
      <c r="C24" s="77"/>
      <c r="D24" s="77"/>
      <c r="E24" s="71"/>
      <c r="F24" s="156">
        <f aca="true" t="shared" si="3" ref="F24:F46">G24</f>
        <v>0</v>
      </c>
      <c r="G24" s="156">
        <v>0</v>
      </c>
      <c r="H24" s="156">
        <v>0</v>
      </c>
      <c r="I24" s="157"/>
      <c r="J24" s="161"/>
      <c r="K24" s="161"/>
      <c r="L24" s="160"/>
    </row>
    <row r="25" spans="1:12" ht="36" customHeight="1">
      <c r="A25" s="159"/>
      <c r="B25" s="160"/>
      <c r="C25" s="77"/>
      <c r="D25" s="77"/>
      <c r="E25" s="71"/>
      <c r="F25" s="156">
        <f t="shared" si="3"/>
        <v>630900</v>
      </c>
      <c r="G25" s="162">
        <v>630900</v>
      </c>
      <c r="H25" s="162">
        <f>H26</f>
        <v>4794.6</v>
      </c>
      <c r="I25" s="158"/>
      <c r="J25" s="161"/>
      <c r="K25" s="161"/>
      <c r="L25" s="160"/>
    </row>
    <row r="26" spans="1:12" ht="36" customHeight="1">
      <c r="A26" s="163"/>
      <c r="B26" s="164"/>
      <c r="C26" s="78"/>
      <c r="D26" s="78"/>
      <c r="E26" s="71"/>
      <c r="F26" s="156">
        <f t="shared" si="3"/>
        <v>630900</v>
      </c>
      <c r="G26" s="165">
        <v>630900</v>
      </c>
      <c r="H26" s="165">
        <v>4794.6</v>
      </c>
      <c r="I26" s="166"/>
      <c r="J26" s="166"/>
      <c r="K26" s="166"/>
      <c r="L26" s="167"/>
    </row>
    <row r="27" spans="1:12" ht="34.5" customHeight="1">
      <c r="A27" s="76" t="s">
        <v>36</v>
      </c>
      <c r="B27" s="89" t="s">
        <v>37</v>
      </c>
      <c r="C27" s="168"/>
      <c r="D27" s="76"/>
      <c r="E27" s="71"/>
      <c r="F27" s="156">
        <f t="shared" si="3"/>
        <v>0</v>
      </c>
      <c r="G27" s="156">
        <v>0</v>
      </c>
      <c r="H27" s="156">
        <v>0</v>
      </c>
      <c r="I27" s="169"/>
      <c r="J27" s="158"/>
      <c r="K27" s="158"/>
      <c r="L27" s="155" t="s">
        <v>183</v>
      </c>
    </row>
    <row r="28" spans="1:12" ht="34.5" customHeight="1">
      <c r="A28" s="77"/>
      <c r="B28" s="111"/>
      <c r="C28" s="170"/>
      <c r="D28" s="77"/>
      <c r="E28" s="71"/>
      <c r="F28" s="156">
        <f t="shared" si="3"/>
        <v>0</v>
      </c>
      <c r="G28" s="156">
        <v>0</v>
      </c>
      <c r="H28" s="156">
        <v>0</v>
      </c>
      <c r="I28" s="171"/>
      <c r="J28" s="161"/>
      <c r="K28" s="161"/>
      <c r="L28" s="160"/>
    </row>
    <row r="29" spans="1:12" ht="34.5" customHeight="1">
      <c r="A29" s="77"/>
      <c r="B29" s="111"/>
      <c r="C29" s="170"/>
      <c r="D29" s="77"/>
      <c r="E29" s="71"/>
      <c r="F29" s="156">
        <f t="shared" si="3"/>
        <v>72600</v>
      </c>
      <c r="G29" s="162">
        <v>72600</v>
      </c>
      <c r="H29" s="162">
        <f>H30</f>
        <v>1708.05</v>
      </c>
      <c r="I29" s="169"/>
      <c r="J29" s="161"/>
      <c r="K29" s="161"/>
      <c r="L29" s="160"/>
    </row>
    <row r="30" spans="1:12" ht="34.5" customHeight="1">
      <c r="A30" s="78"/>
      <c r="B30" s="164"/>
      <c r="C30" s="172"/>
      <c r="D30" s="78"/>
      <c r="E30" s="71"/>
      <c r="F30" s="156">
        <f t="shared" si="3"/>
        <v>72600</v>
      </c>
      <c r="G30" s="156">
        <v>72600</v>
      </c>
      <c r="H30" s="165">
        <v>1708.05</v>
      </c>
      <c r="I30" s="171"/>
      <c r="J30" s="166"/>
      <c r="K30" s="166"/>
      <c r="L30" s="167"/>
    </row>
    <row r="31" spans="1:12" ht="51.75" customHeight="1">
      <c r="A31" s="154" t="s">
        <v>38</v>
      </c>
      <c r="B31" s="155" t="s">
        <v>16</v>
      </c>
      <c r="C31" s="168"/>
      <c r="D31" s="76"/>
      <c r="E31" s="71"/>
      <c r="F31" s="156">
        <f t="shared" si="3"/>
        <v>0</v>
      </c>
      <c r="G31" s="156">
        <v>0</v>
      </c>
      <c r="H31" s="156">
        <v>0</v>
      </c>
      <c r="I31" s="173"/>
      <c r="J31" s="158"/>
      <c r="K31" s="158"/>
      <c r="L31" s="155" t="s">
        <v>184</v>
      </c>
    </row>
    <row r="32" spans="1:12" ht="51.75" customHeight="1">
      <c r="A32" s="159"/>
      <c r="B32" s="160"/>
      <c r="C32" s="170"/>
      <c r="D32" s="77"/>
      <c r="E32" s="71"/>
      <c r="F32" s="156">
        <f t="shared" si="3"/>
        <v>0</v>
      </c>
      <c r="G32" s="156">
        <v>0</v>
      </c>
      <c r="H32" s="156">
        <v>0</v>
      </c>
      <c r="I32" s="173"/>
      <c r="J32" s="161"/>
      <c r="K32" s="161"/>
      <c r="L32" s="160"/>
    </row>
    <row r="33" spans="1:12" ht="51.75" customHeight="1">
      <c r="A33" s="159"/>
      <c r="B33" s="160"/>
      <c r="C33" s="170"/>
      <c r="D33" s="77"/>
      <c r="E33" s="71"/>
      <c r="F33" s="156">
        <f t="shared" si="3"/>
        <v>101700</v>
      </c>
      <c r="G33" s="165">
        <v>101700</v>
      </c>
      <c r="H33" s="165">
        <f>H34</f>
        <v>4484</v>
      </c>
      <c r="I33" s="169"/>
      <c r="J33" s="161"/>
      <c r="K33" s="161"/>
      <c r="L33" s="160"/>
    </row>
    <row r="34" spans="1:12" ht="51.75" customHeight="1">
      <c r="A34" s="163"/>
      <c r="B34" s="174"/>
      <c r="C34" s="172"/>
      <c r="D34" s="78"/>
      <c r="E34" s="71"/>
      <c r="F34" s="156">
        <f t="shared" si="3"/>
        <v>101700</v>
      </c>
      <c r="G34" s="156">
        <v>101700</v>
      </c>
      <c r="H34" s="165">
        <v>4484</v>
      </c>
      <c r="I34" s="171"/>
      <c r="J34" s="166"/>
      <c r="K34" s="166"/>
      <c r="L34" s="167"/>
    </row>
    <row r="35" spans="1:12" ht="20.25" customHeight="1">
      <c r="A35" s="154" t="s">
        <v>39</v>
      </c>
      <c r="B35" s="155" t="s">
        <v>40</v>
      </c>
      <c r="C35" s="175"/>
      <c r="D35" s="61"/>
      <c r="E35" s="71"/>
      <c r="F35" s="156">
        <f t="shared" si="3"/>
        <v>0</v>
      </c>
      <c r="G35" s="156">
        <v>0</v>
      </c>
      <c r="H35" s="156">
        <v>0</v>
      </c>
      <c r="I35" s="173"/>
      <c r="J35" s="158"/>
      <c r="K35" s="158"/>
      <c r="L35" s="155" t="s">
        <v>185</v>
      </c>
    </row>
    <row r="36" spans="1:12" ht="20.25" customHeight="1">
      <c r="A36" s="159"/>
      <c r="B36" s="160"/>
      <c r="C36" s="175"/>
      <c r="D36" s="61"/>
      <c r="E36" s="71"/>
      <c r="F36" s="156">
        <f t="shared" si="3"/>
        <v>0</v>
      </c>
      <c r="G36" s="156">
        <v>0</v>
      </c>
      <c r="H36" s="156">
        <v>0</v>
      </c>
      <c r="I36" s="173"/>
      <c r="J36" s="161"/>
      <c r="K36" s="161"/>
      <c r="L36" s="160"/>
    </row>
    <row r="37" spans="1:12" ht="20.25" customHeight="1">
      <c r="A37" s="159"/>
      <c r="B37" s="160"/>
      <c r="C37" s="168"/>
      <c r="D37" s="76"/>
      <c r="E37" s="71"/>
      <c r="F37" s="156">
        <f t="shared" si="3"/>
        <v>122900</v>
      </c>
      <c r="G37" s="165">
        <v>122900</v>
      </c>
      <c r="H37" s="165">
        <f>H38</f>
        <v>5158.96</v>
      </c>
      <c r="I37" s="169"/>
      <c r="J37" s="161"/>
      <c r="K37" s="161"/>
      <c r="L37" s="160"/>
    </row>
    <row r="38" spans="1:12" ht="20.25" customHeight="1">
      <c r="A38" s="163"/>
      <c r="B38" s="174"/>
      <c r="C38" s="176"/>
      <c r="D38" s="177"/>
      <c r="E38" s="71"/>
      <c r="F38" s="156">
        <f t="shared" si="3"/>
        <v>122900</v>
      </c>
      <c r="G38" s="156">
        <v>122900</v>
      </c>
      <c r="H38" s="165">
        <v>5158.96</v>
      </c>
      <c r="I38" s="171"/>
      <c r="J38" s="166"/>
      <c r="K38" s="166"/>
      <c r="L38" s="167"/>
    </row>
    <row r="39" spans="1:12" ht="12.75" customHeight="1">
      <c r="A39" s="154" t="s">
        <v>41</v>
      </c>
      <c r="B39" s="155" t="s">
        <v>42</v>
      </c>
      <c r="C39" s="168"/>
      <c r="D39" s="76"/>
      <c r="E39" s="71"/>
      <c r="F39" s="156">
        <f t="shared" si="3"/>
        <v>0</v>
      </c>
      <c r="G39" s="156">
        <v>0</v>
      </c>
      <c r="H39" s="156">
        <v>0</v>
      </c>
      <c r="I39" s="173"/>
      <c r="J39" s="158"/>
      <c r="K39" s="158"/>
      <c r="L39" s="155" t="s">
        <v>186</v>
      </c>
    </row>
    <row r="40" spans="1:12" ht="12.75">
      <c r="A40" s="159"/>
      <c r="B40" s="160"/>
      <c r="C40" s="170"/>
      <c r="D40" s="77"/>
      <c r="E40" s="71"/>
      <c r="F40" s="156">
        <f t="shared" si="3"/>
        <v>0</v>
      </c>
      <c r="G40" s="156">
        <v>0</v>
      </c>
      <c r="H40" s="156">
        <v>0</v>
      </c>
      <c r="I40" s="173"/>
      <c r="J40" s="161"/>
      <c r="K40" s="161"/>
      <c r="L40" s="160"/>
    </row>
    <row r="41" spans="1:12" ht="12.75">
      <c r="A41" s="159"/>
      <c r="B41" s="160"/>
      <c r="C41" s="170"/>
      <c r="D41" s="77"/>
      <c r="E41" s="71"/>
      <c r="F41" s="156">
        <f t="shared" si="3"/>
        <v>55800</v>
      </c>
      <c r="G41" s="165">
        <v>55800</v>
      </c>
      <c r="H41" s="165">
        <f>H42</f>
        <v>2242</v>
      </c>
      <c r="I41" s="169"/>
      <c r="J41" s="161"/>
      <c r="K41" s="161"/>
      <c r="L41" s="160"/>
    </row>
    <row r="42" spans="1:12" ht="12.75">
      <c r="A42" s="163"/>
      <c r="B42" s="174"/>
      <c r="C42" s="172"/>
      <c r="D42" s="78"/>
      <c r="E42" s="71"/>
      <c r="F42" s="156">
        <f t="shared" si="3"/>
        <v>55800</v>
      </c>
      <c r="G42" s="156">
        <v>55800</v>
      </c>
      <c r="H42" s="165">
        <v>2242</v>
      </c>
      <c r="I42" s="171"/>
      <c r="J42" s="166"/>
      <c r="K42" s="166"/>
      <c r="L42" s="167"/>
    </row>
    <row r="43" spans="1:12" ht="59.25" customHeight="1">
      <c r="A43" s="154" t="s">
        <v>43</v>
      </c>
      <c r="B43" s="155" t="s">
        <v>44</v>
      </c>
      <c r="C43" s="168"/>
      <c r="D43" s="76"/>
      <c r="E43" s="71"/>
      <c r="F43" s="156">
        <f t="shared" si="3"/>
        <v>0</v>
      </c>
      <c r="G43" s="156">
        <v>0</v>
      </c>
      <c r="H43" s="156">
        <v>0</v>
      </c>
      <c r="I43" s="178"/>
      <c r="J43" s="158"/>
      <c r="K43" s="158"/>
      <c r="L43" s="179" t="s">
        <v>187</v>
      </c>
    </row>
    <row r="44" spans="1:12" ht="59.25" customHeight="1">
      <c r="A44" s="159"/>
      <c r="B44" s="160"/>
      <c r="C44" s="170"/>
      <c r="D44" s="77"/>
      <c r="E44" s="71"/>
      <c r="F44" s="156">
        <f t="shared" si="3"/>
        <v>0</v>
      </c>
      <c r="G44" s="156">
        <v>0</v>
      </c>
      <c r="H44" s="156">
        <v>0</v>
      </c>
      <c r="I44" s="171"/>
      <c r="J44" s="161"/>
      <c r="K44" s="161"/>
      <c r="L44" s="180"/>
    </row>
    <row r="45" spans="1:12" ht="59.25" customHeight="1">
      <c r="A45" s="159"/>
      <c r="B45" s="160"/>
      <c r="C45" s="170"/>
      <c r="D45" s="77"/>
      <c r="E45" s="71"/>
      <c r="F45" s="156">
        <f t="shared" si="3"/>
        <v>514800</v>
      </c>
      <c r="G45" s="165">
        <f>G46</f>
        <v>514800</v>
      </c>
      <c r="H45" s="165">
        <f>H46</f>
        <v>18425.47</v>
      </c>
      <c r="I45" s="169"/>
      <c r="J45" s="161"/>
      <c r="K45" s="161"/>
      <c r="L45" s="180"/>
    </row>
    <row r="46" spans="1:12" ht="46.5" customHeight="1">
      <c r="A46" s="163"/>
      <c r="B46" s="174"/>
      <c r="C46" s="172"/>
      <c r="D46" s="78"/>
      <c r="E46" s="72"/>
      <c r="F46" s="156">
        <f t="shared" si="3"/>
        <v>514800</v>
      </c>
      <c r="G46" s="165">
        <v>514800</v>
      </c>
      <c r="H46" s="165">
        <v>18425.47</v>
      </c>
      <c r="I46" s="171"/>
      <c r="J46" s="166"/>
      <c r="K46" s="166"/>
      <c r="L46" s="181"/>
    </row>
    <row r="47" spans="1:12" ht="12.75">
      <c r="A47" s="12"/>
      <c r="B47" s="9"/>
      <c r="C47" s="11"/>
      <c r="D47" s="11"/>
      <c r="E47" s="11"/>
      <c r="F47" s="19"/>
      <c r="G47" s="18"/>
      <c r="H47" s="18"/>
      <c r="I47" s="13"/>
      <c r="J47" s="13"/>
      <c r="K47" s="13"/>
      <c r="L47" s="14"/>
    </row>
    <row r="48" spans="1:12" ht="12.75">
      <c r="A48" s="68"/>
      <c r="B48" s="62" t="s">
        <v>142</v>
      </c>
      <c r="C48" s="62"/>
      <c r="D48" s="62"/>
      <c r="E48" s="68" t="s">
        <v>65</v>
      </c>
      <c r="F48" s="18">
        <f>G48</f>
        <v>468156.7</v>
      </c>
      <c r="G48" s="182">
        <v>468156.7</v>
      </c>
      <c r="H48" s="183">
        <f>H52</f>
        <v>111016.7</v>
      </c>
      <c r="I48" s="184" t="s">
        <v>22</v>
      </c>
      <c r="J48" s="185"/>
      <c r="K48" s="185"/>
      <c r="L48" s="186"/>
    </row>
    <row r="49" spans="1:12" ht="12.75">
      <c r="A49" s="68"/>
      <c r="B49" s="62"/>
      <c r="C49" s="62"/>
      <c r="D49" s="62"/>
      <c r="E49" s="68"/>
      <c r="F49" s="18">
        <f>G49</f>
        <v>0</v>
      </c>
      <c r="G49" s="182">
        <v>0</v>
      </c>
      <c r="H49" s="183">
        <v>0</v>
      </c>
      <c r="I49" s="187"/>
      <c r="J49" s="188"/>
      <c r="K49" s="188"/>
      <c r="L49" s="189"/>
    </row>
    <row r="50" spans="1:12" ht="12.75">
      <c r="A50" s="68"/>
      <c r="B50" s="62"/>
      <c r="C50" s="62"/>
      <c r="D50" s="62"/>
      <c r="E50" s="68"/>
      <c r="F50" s="18">
        <f>G50</f>
        <v>0</v>
      </c>
      <c r="G50" s="182">
        <v>0</v>
      </c>
      <c r="H50" s="183">
        <v>0</v>
      </c>
      <c r="I50" s="187"/>
      <c r="J50" s="188"/>
      <c r="K50" s="188"/>
      <c r="L50" s="189"/>
    </row>
    <row r="51" spans="1:12" ht="12.75">
      <c r="A51" s="68"/>
      <c r="B51" s="60" t="s">
        <v>17</v>
      </c>
      <c r="C51" s="60"/>
      <c r="D51" s="60"/>
      <c r="E51" s="39"/>
      <c r="F51" s="18">
        <f>G51</f>
        <v>468156.7</v>
      </c>
      <c r="G51" s="182">
        <f>G48</f>
        <v>468156.7</v>
      </c>
      <c r="H51" s="183">
        <f>H48</f>
        <v>111016.7</v>
      </c>
      <c r="I51" s="190"/>
      <c r="J51" s="191"/>
      <c r="K51" s="191"/>
      <c r="L51" s="192"/>
    </row>
    <row r="52" spans="1:12" ht="12.75">
      <c r="A52" s="193" t="s">
        <v>11</v>
      </c>
      <c r="B52" s="194" t="s">
        <v>146</v>
      </c>
      <c r="C52" s="195"/>
      <c r="D52" s="196"/>
      <c r="E52" s="39"/>
      <c r="F52" s="18">
        <f>G52</f>
        <v>305409.1</v>
      </c>
      <c r="G52" s="18">
        <f>G55</f>
        <v>305409.1</v>
      </c>
      <c r="H52" s="18">
        <f>H55</f>
        <v>111016.7</v>
      </c>
      <c r="I52" s="197" t="s">
        <v>22</v>
      </c>
      <c r="J52" s="198"/>
      <c r="K52" s="198"/>
      <c r="L52" s="199"/>
    </row>
    <row r="53" spans="1:12" ht="12.75">
      <c r="A53" s="200" t="s">
        <v>11</v>
      </c>
      <c r="B53" s="201"/>
      <c r="C53" s="202"/>
      <c r="D53" s="203"/>
      <c r="E53" s="39"/>
      <c r="F53" s="18">
        <f aca="true" t="shared" si="4" ref="F53:F116">G53</f>
        <v>0</v>
      </c>
      <c r="G53" s="18">
        <v>0</v>
      </c>
      <c r="H53" s="18">
        <v>0</v>
      </c>
      <c r="I53" s="204"/>
      <c r="J53" s="205"/>
      <c r="K53" s="205"/>
      <c r="L53" s="206"/>
    </row>
    <row r="54" spans="1:12" ht="12.75">
      <c r="A54" s="200" t="s">
        <v>11</v>
      </c>
      <c r="B54" s="207"/>
      <c r="C54" s="208"/>
      <c r="D54" s="209"/>
      <c r="E54" s="39"/>
      <c r="F54" s="18">
        <f t="shared" si="4"/>
        <v>0</v>
      </c>
      <c r="G54" s="18">
        <v>0</v>
      </c>
      <c r="H54" s="18">
        <v>0</v>
      </c>
      <c r="I54" s="204"/>
      <c r="J54" s="205"/>
      <c r="K54" s="205"/>
      <c r="L54" s="206"/>
    </row>
    <row r="55" spans="1:12" ht="12.75">
      <c r="A55" s="210" t="s">
        <v>22</v>
      </c>
      <c r="B55" s="211" t="s">
        <v>29</v>
      </c>
      <c r="C55" s="212"/>
      <c r="D55" s="213"/>
      <c r="E55" s="39"/>
      <c r="F55" s="18">
        <f t="shared" si="4"/>
        <v>305409.1</v>
      </c>
      <c r="G55" s="18">
        <f>G56+G132</f>
        <v>305409.1</v>
      </c>
      <c r="H55" s="18">
        <f>H56+H132</f>
        <v>111016.7</v>
      </c>
      <c r="I55" s="214"/>
      <c r="J55" s="215"/>
      <c r="K55" s="215"/>
      <c r="L55" s="216"/>
    </row>
    <row r="56" spans="1:12" ht="12.75" customHeight="1">
      <c r="A56" s="193" t="s">
        <v>53</v>
      </c>
      <c r="B56" s="194" t="s">
        <v>188</v>
      </c>
      <c r="C56" s="195"/>
      <c r="D56" s="196"/>
      <c r="E56" s="39"/>
      <c r="F56" s="18">
        <f t="shared" si="4"/>
        <v>229552.6</v>
      </c>
      <c r="G56" s="18">
        <f>G59</f>
        <v>229552.6</v>
      </c>
      <c r="H56" s="18">
        <f>H59</f>
        <v>76100.5</v>
      </c>
      <c r="I56" s="197" t="s">
        <v>22</v>
      </c>
      <c r="J56" s="198"/>
      <c r="K56" s="198"/>
      <c r="L56" s="199"/>
    </row>
    <row r="57" spans="1:12" ht="12.75">
      <c r="A57" s="200" t="s">
        <v>53</v>
      </c>
      <c r="B57" s="201"/>
      <c r="C57" s="202"/>
      <c r="D57" s="203"/>
      <c r="E57" s="39"/>
      <c r="F57" s="18">
        <f t="shared" si="4"/>
        <v>0</v>
      </c>
      <c r="G57" s="18">
        <v>0</v>
      </c>
      <c r="H57" s="18">
        <v>0</v>
      </c>
      <c r="I57" s="204"/>
      <c r="J57" s="205"/>
      <c r="K57" s="205"/>
      <c r="L57" s="206"/>
    </row>
    <row r="58" spans="1:12" ht="12.75">
      <c r="A58" s="200" t="s">
        <v>53</v>
      </c>
      <c r="B58" s="207"/>
      <c r="C58" s="208"/>
      <c r="D58" s="209"/>
      <c r="E58" s="39"/>
      <c r="F58" s="18">
        <f t="shared" si="4"/>
        <v>0</v>
      </c>
      <c r="G58" s="18">
        <v>0</v>
      </c>
      <c r="H58" s="18">
        <v>0</v>
      </c>
      <c r="I58" s="204"/>
      <c r="J58" s="205"/>
      <c r="K58" s="205"/>
      <c r="L58" s="206"/>
    </row>
    <row r="59" spans="1:12" ht="12.75">
      <c r="A59" s="210" t="s">
        <v>22</v>
      </c>
      <c r="B59" s="211" t="s">
        <v>29</v>
      </c>
      <c r="C59" s="212"/>
      <c r="D59" s="213"/>
      <c r="E59" s="39"/>
      <c r="F59" s="18">
        <f t="shared" si="4"/>
        <v>229552.6</v>
      </c>
      <c r="G59" s="18">
        <f>SUM(G60:G131)</f>
        <v>229552.6</v>
      </c>
      <c r="H59" s="18">
        <f>SUM(H60:H131)</f>
        <v>76100.5</v>
      </c>
      <c r="I59" s="214"/>
      <c r="J59" s="215"/>
      <c r="K59" s="215"/>
      <c r="L59" s="216"/>
    </row>
    <row r="60" spans="1:12" ht="66.75" customHeight="1">
      <c r="A60" s="217" t="s">
        <v>22</v>
      </c>
      <c r="B60" s="218" t="s">
        <v>69</v>
      </c>
      <c r="C60" s="219" t="s">
        <v>67</v>
      </c>
      <c r="D60" s="219" t="s">
        <v>70</v>
      </c>
      <c r="E60" s="39"/>
      <c r="F60" s="19">
        <f t="shared" si="4"/>
        <v>12990</v>
      </c>
      <c r="G60" s="19">
        <v>12990</v>
      </c>
      <c r="H60" s="19">
        <v>0</v>
      </c>
      <c r="I60" s="220" t="s">
        <v>22</v>
      </c>
      <c r="J60" s="220" t="s">
        <v>22</v>
      </c>
      <c r="K60" s="220" t="s">
        <v>22</v>
      </c>
      <c r="L60" s="221" t="s">
        <v>56</v>
      </c>
    </row>
    <row r="61" spans="1:12" ht="66.75" customHeight="1">
      <c r="A61" s="222" t="s">
        <v>22</v>
      </c>
      <c r="B61" s="223" t="s">
        <v>22</v>
      </c>
      <c r="C61" s="224" t="s">
        <v>67</v>
      </c>
      <c r="D61" s="224" t="s">
        <v>70</v>
      </c>
      <c r="E61" s="39"/>
      <c r="F61" s="19">
        <f t="shared" si="4"/>
        <v>0</v>
      </c>
      <c r="G61" s="19">
        <v>0</v>
      </c>
      <c r="H61" s="19">
        <v>0</v>
      </c>
      <c r="I61" s="225" t="s">
        <v>22</v>
      </c>
      <c r="J61" s="226" t="s">
        <v>22</v>
      </c>
      <c r="K61" s="226" t="s">
        <v>22</v>
      </c>
      <c r="L61" s="227" t="s">
        <v>56</v>
      </c>
    </row>
    <row r="62" spans="1:12" ht="66.75" customHeight="1">
      <c r="A62" s="228" t="s">
        <v>22</v>
      </c>
      <c r="B62" s="229" t="s">
        <v>22</v>
      </c>
      <c r="C62" s="230" t="s">
        <v>67</v>
      </c>
      <c r="D62" s="230" t="s">
        <v>70</v>
      </c>
      <c r="E62" s="39"/>
      <c r="F62" s="19">
        <f t="shared" si="4"/>
        <v>0</v>
      </c>
      <c r="G62" s="19">
        <v>0</v>
      </c>
      <c r="H62" s="19">
        <v>0</v>
      </c>
      <c r="I62" s="231" t="s">
        <v>22</v>
      </c>
      <c r="J62" s="225" t="s">
        <v>22</v>
      </c>
      <c r="K62" s="225" t="s">
        <v>22</v>
      </c>
      <c r="L62" s="232" t="s">
        <v>56</v>
      </c>
    </row>
    <row r="63" spans="1:12" ht="66.75" customHeight="1">
      <c r="A63" s="217" t="s">
        <v>22</v>
      </c>
      <c r="B63" s="218" t="s">
        <v>71</v>
      </c>
      <c r="C63" s="219" t="s">
        <v>67</v>
      </c>
      <c r="D63" s="219" t="s">
        <v>72</v>
      </c>
      <c r="E63" s="39"/>
      <c r="F63" s="19">
        <f t="shared" si="4"/>
        <v>4750</v>
      </c>
      <c r="G63" s="19">
        <v>4750</v>
      </c>
      <c r="H63" s="19">
        <v>2375</v>
      </c>
      <c r="I63" s="220" t="s">
        <v>22</v>
      </c>
      <c r="J63" s="220" t="s">
        <v>22</v>
      </c>
      <c r="K63" s="220" t="s">
        <v>22</v>
      </c>
      <c r="L63" s="221" t="s">
        <v>56</v>
      </c>
    </row>
    <row r="64" spans="1:12" ht="66.75" customHeight="1">
      <c r="A64" s="222" t="s">
        <v>22</v>
      </c>
      <c r="B64" s="223" t="s">
        <v>22</v>
      </c>
      <c r="C64" s="224" t="s">
        <v>67</v>
      </c>
      <c r="D64" s="224" t="s">
        <v>72</v>
      </c>
      <c r="E64" s="39"/>
      <c r="F64" s="19">
        <f t="shared" si="4"/>
        <v>0</v>
      </c>
      <c r="G64" s="19">
        <v>0</v>
      </c>
      <c r="H64" s="19">
        <v>0</v>
      </c>
      <c r="I64" s="225" t="s">
        <v>22</v>
      </c>
      <c r="J64" s="226" t="s">
        <v>22</v>
      </c>
      <c r="K64" s="226" t="s">
        <v>22</v>
      </c>
      <c r="L64" s="227" t="s">
        <v>56</v>
      </c>
    </row>
    <row r="65" spans="1:12" ht="66.75" customHeight="1">
      <c r="A65" s="228" t="s">
        <v>22</v>
      </c>
      <c r="B65" s="229" t="s">
        <v>22</v>
      </c>
      <c r="C65" s="230" t="s">
        <v>67</v>
      </c>
      <c r="D65" s="230" t="s">
        <v>72</v>
      </c>
      <c r="E65" s="39"/>
      <c r="F65" s="19">
        <f t="shared" si="4"/>
        <v>0</v>
      </c>
      <c r="G65" s="19">
        <v>0</v>
      </c>
      <c r="H65" s="19">
        <v>0</v>
      </c>
      <c r="I65" s="231" t="s">
        <v>22</v>
      </c>
      <c r="J65" s="225" t="s">
        <v>22</v>
      </c>
      <c r="K65" s="225" t="s">
        <v>22</v>
      </c>
      <c r="L65" s="232" t="s">
        <v>56</v>
      </c>
    </row>
    <row r="66" spans="1:12" ht="66.75" customHeight="1">
      <c r="A66" s="217" t="s">
        <v>22</v>
      </c>
      <c r="B66" s="218" t="s">
        <v>73</v>
      </c>
      <c r="C66" s="219" t="s">
        <v>67</v>
      </c>
      <c r="D66" s="219" t="s">
        <v>74</v>
      </c>
      <c r="E66" s="39"/>
      <c r="F66" s="19">
        <f t="shared" si="4"/>
        <v>4984</v>
      </c>
      <c r="G66" s="19">
        <v>4984</v>
      </c>
      <c r="H66" s="19">
        <v>2848</v>
      </c>
      <c r="I66" s="220" t="s">
        <v>22</v>
      </c>
      <c r="J66" s="220" t="s">
        <v>22</v>
      </c>
      <c r="K66" s="220" t="s">
        <v>22</v>
      </c>
      <c r="L66" s="221" t="s">
        <v>56</v>
      </c>
    </row>
    <row r="67" spans="1:12" ht="66.75" customHeight="1">
      <c r="A67" s="222" t="s">
        <v>22</v>
      </c>
      <c r="B67" s="223" t="s">
        <v>22</v>
      </c>
      <c r="C67" s="224" t="s">
        <v>67</v>
      </c>
      <c r="D67" s="224" t="s">
        <v>74</v>
      </c>
      <c r="E67" s="39"/>
      <c r="F67" s="19">
        <f t="shared" si="4"/>
        <v>0</v>
      </c>
      <c r="G67" s="19">
        <v>0</v>
      </c>
      <c r="H67" s="19">
        <v>0</v>
      </c>
      <c r="I67" s="225" t="s">
        <v>22</v>
      </c>
      <c r="J67" s="226" t="s">
        <v>22</v>
      </c>
      <c r="K67" s="226" t="s">
        <v>22</v>
      </c>
      <c r="L67" s="227" t="s">
        <v>56</v>
      </c>
    </row>
    <row r="68" spans="1:12" ht="66.75" customHeight="1">
      <c r="A68" s="228" t="s">
        <v>22</v>
      </c>
      <c r="B68" s="229" t="s">
        <v>22</v>
      </c>
      <c r="C68" s="230" t="s">
        <v>67</v>
      </c>
      <c r="D68" s="230" t="s">
        <v>74</v>
      </c>
      <c r="E68" s="39"/>
      <c r="F68" s="19">
        <f t="shared" si="4"/>
        <v>0</v>
      </c>
      <c r="G68" s="19">
        <v>0</v>
      </c>
      <c r="H68" s="19">
        <v>0</v>
      </c>
      <c r="I68" s="231" t="s">
        <v>22</v>
      </c>
      <c r="J68" s="225" t="s">
        <v>22</v>
      </c>
      <c r="K68" s="225" t="s">
        <v>22</v>
      </c>
      <c r="L68" s="232" t="s">
        <v>56</v>
      </c>
    </row>
    <row r="69" spans="1:12" ht="66.75" customHeight="1">
      <c r="A69" s="217" t="s">
        <v>22</v>
      </c>
      <c r="B69" s="218" t="s">
        <v>75</v>
      </c>
      <c r="C69" s="219" t="s">
        <v>76</v>
      </c>
      <c r="D69" s="219" t="s">
        <v>72</v>
      </c>
      <c r="E69" s="39"/>
      <c r="F69" s="19">
        <f t="shared" si="4"/>
        <v>11520</v>
      </c>
      <c r="G69" s="19">
        <v>11520</v>
      </c>
      <c r="H69" s="19">
        <v>5760</v>
      </c>
      <c r="I69" s="220" t="s">
        <v>22</v>
      </c>
      <c r="J69" s="220" t="s">
        <v>22</v>
      </c>
      <c r="K69" s="220" t="s">
        <v>22</v>
      </c>
      <c r="L69" s="221" t="s">
        <v>56</v>
      </c>
    </row>
    <row r="70" spans="1:12" ht="66.75" customHeight="1">
      <c r="A70" s="222" t="s">
        <v>22</v>
      </c>
      <c r="B70" s="223" t="s">
        <v>22</v>
      </c>
      <c r="C70" s="224" t="s">
        <v>76</v>
      </c>
      <c r="D70" s="224" t="s">
        <v>72</v>
      </c>
      <c r="E70" s="39"/>
      <c r="F70" s="19">
        <f t="shared" si="4"/>
        <v>0</v>
      </c>
      <c r="G70" s="19">
        <v>0</v>
      </c>
      <c r="H70" s="19">
        <v>0</v>
      </c>
      <c r="I70" s="225" t="s">
        <v>22</v>
      </c>
      <c r="J70" s="226" t="s">
        <v>22</v>
      </c>
      <c r="K70" s="226" t="s">
        <v>22</v>
      </c>
      <c r="L70" s="227" t="s">
        <v>56</v>
      </c>
    </row>
    <row r="71" spans="1:12" ht="66.75" customHeight="1">
      <c r="A71" s="228" t="s">
        <v>22</v>
      </c>
      <c r="B71" s="229" t="s">
        <v>22</v>
      </c>
      <c r="C71" s="230" t="s">
        <v>76</v>
      </c>
      <c r="D71" s="230" t="s">
        <v>72</v>
      </c>
      <c r="E71" s="39"/>
      <c r="F71" s="19">
        <f t="shared" si="4"/>
        <v>0</v>
      </c>
      <c r="G71" s="19">
        <v>0</v>
      </c>
      <c r="H71" s="19">
        <v>0</v>
      </c>
      <c r="I71" s="231" t="s">
        <v>22</v>
      </c>
      <c r="J71" s="225" t="s">
        <v>22</v>
      </c>
      <c r="K71" s="225" t="s">
        <v>22</v>
      </c>
      <c r="L71" s="232" t="s">
        <v>56</v>
      </c>
    </row>
    <row r="72" spans="1:12" ht="66.75" customHeight="1">
      <c r="A72" s="217" t="s">
        <v>22</v>
      </c>
      <c r="B72" s="218" t="s">
        <v>99</v>
      </c>
      <c r="C72" s="219" t="s">
        <v>67</v>
      </c>
      <c r="D72" s="219" t="s">
        <v>74</v>
      </c>
      <c r="E72" s="39"/>
      <c r="F72" s="19">
        <f t="shared" si="4"/>
        <v>12110</v>
      </c>
      <c r="G72" s="19">
        <v>12110</v>
      </c>
      <c r="H72" s="19">
        <v>5190</v>
      </c>
      <c r="I72" s="220" t="s">
        <v>22</v>
      </c>
      <c r="J72" s="220" t="s">
        <v>22</v>
      </c>
      <c r="K72" s="220" t="s">
        <v>22</v>
      </c>
      <c r="L72" s="221" t="s">
        <v>56</v>
      </c>
    </row>
    <row r="73" spans="1:12" ht="66.75" customHeight="1">
      <c r="A73" s="222" t="s">
        <v>22</v>
      </c>
      <c r="B73" s="223" t="s">
        <v>22</v>
      </c>
      <c r="C73" s="224" t="s">
        <v>67</v>
      </c>
      <c r="D73" s="224" t="s">
        <v>74</v>
      </c>
      <c r="E73" s="39"/>
      <c r="F73" s="19">
        <f t="shared" si="4"/>
        <v>0</v>
      </c>
      <c r="G73" s="19">
        <v>0</v>
      </c>
      <c r="H73" s="19">
        <v>0</v>
      </c>
      <c r="I73" s="225" t="s">
        <v>22</v>
      </c>
      <c r="J73" s="226" t="s">
        <v>22</v>
      </c>
      <c r="K73" s="226" t="s">
        <v>22</v>
      </c>
      <c r="L73" s="227" t="s">
        <v>56</v>
      </c>
    </row>
    <row r="74" spans="1:12" ht="66.75" customHeight="1">
      <c r="A74" s="228" t="s">
        <v>22</v>
      </c>
      <c r="B74" s="229" t="s">
        <v>22</v>
      </c>
      <c r="C74" s="230" t="s">
        <v>67</v>
      </c>
      <c r="D74" s="230" t="s">
        <v>74</v>
      </c>
      <c r="E74" s="39"/>
      <c r="F74" s="19">
        <f t="shared" si="4"/>
        <v>0</v>
      </c>
      <c r="G74" s="19">
        <v>0</v>
      </c>
      <c r="H74" s="19">
        <v>0</v>
      </c>
      <c r="I74" s="231" t="s">
        <v>22</v>
      </c>
      <c r="J74" s="225" t="s">
        <v>22</v>
      </c>
      <c r="K74" s="225" t="s">
        <v>22</v>
      </c>
      <c r="L74" s="232" t="s">
        <v>56</v>
      </c>
    </row>
    <row r="75" spans="1:12" ht="66.75" customHeight="1">
      <c r="A75" s="217" t="s">
        <v>22</v>
      </c>
      <c r="B75" s="218" t="s">
        <v>77</v>
      </c>
      <c r="C75" s="219" t="s">
        <v>67</v>
      </c>
      <c r="D75" s="219" t="s">
        <v>74</v>
      </c>
      <c r="E75" s="39"/>
      <c r="F75" s="19">
        <f t="shared" si="4"/>
        <v>12040</v>
      </c>
      <c r="G75" s="19">
        <v>12040</v>
      </c>
      <c r="H75" s="19">
        <v>5160</v>
      </c>
      <c r="I75" s="220" t="s">
        <v>22</v>
      </c>
      <c r="J75" s="220" t="s">
        <v>22</v>
      </c>
      <c r="K75" s="220" t="s">
        <v>22</v>
      </c>
      <c r="L75" s="221" t="s">
        <v>56</v>
      </c>
    </row>
    <row r="76" spans="1:12" ht="66.75" customHeight="1">
      <c r="A76" s="222" t="s">
        <v>22</v>
      </c>
      <c r="B76" s="223" t="s">
        <v>22</v>
      </c>
      <c r="C76" s="224" t="s">
        <v>67</v>
      </c>
      <c r="D76" s="224" t="s">
        <v>74</v>
      </c>
      <c r="E76" s="39"/>
      <c r="F76" s="19">
        <f t="shared" si="4"/>
        <v>0</v>
      </c>
      <c r="G76" s="19">
        <v>0</v>
      </c>
      <c r="H76" s="19">
        <v>0</v>
      </c>
      <c r="I76" s="225" t="s">
        <v>22</v>
      </c>
      <c r="J76" s="226" t="s">
        <v>22</v>
      </c>
      <c r="K76" s="226" t="s">
        <v>22</v>
      </c>
      <c r="L76" s="227" t="s">
        <v>56</v>
      </c>
    </row>
    <row r="77" spans="1:12" ht="66.75" customHeight="1">
      <c r="A77" s="228" t="s">
        <v>22</v>
      </c>
      <c r="B77" s="229" t="s">
        <v>22</v>
      </c>
      <c r="C77" s="230" t="s">
        <v>67</v>
      </c>
      <c r="D77" s="230" t="s">
        <v>74</v>
      </c>
      <c r="E77" s="39"/>
      <c r="F77" s="19">
        <f t="shared" si="4"/>
        <v>0</v>
      </c>
      <c r="G77" s="19">
        <v>0</v>
      </c>
      <c r="H77" s="19">
        <v>0</v>
      </c>
      <c r="I77" s="231" t="s">
        <v>22</v>
      </c>
      <c r="J77" s="225" t="s">
        <v>22</v>
      </c>
      <c r="K77" s="225" t="s">
        <v>22</v>
      </c>
      <c r="L77" s="232" t="s">
        <v>56</v>
      </c>
    </row>
    <row r="78" spans="1:12" ht="66.75" customHeight="1">
      <c r="A78" s="217" t="s">
        <v>22</v>
      </c>
      <c r="B78" s="218" t="s">
        <v>100</v>
      </c>
      <c r="C78" s="219" t="s">
        <v>76</v>
      </c>
      <c r="D78" s="219" t="s">
        <v>101</v>
      </c>
      <c r="E78" s="39"/>
      <c r="F78" s="19">
        <f t="shared" si="4"/>
        <v>13860</v>
      </c>
      <c r="G78" s="19">
        <v>13860</v>
      </c>
      <c r="H78" s="19">
        <v>4620</v>
      </c>
      <c r="I78" s="220" t="s">
        <v>22</v>
      </c>
      <c r="J78" s="220" t="s">
        <v>22</v>
      </c>
      <c r="K78" s="220" t="s">
        <v>22</v>
      </c>
      <c r="L78" s="221" t="s">
        <v>56</v>
      </c>
    </row>
    <row r="79" spans="1:12" ht="66.75" customHeight="1">
      <c r="A79" s="222" t="s">
        <v>22</v>
      </c>
      <c r="B79" s="223" t="s">
        <v>22</v>
      </c>
      <c r="C79" s="224" t="s">
        <v>76</v>
      </c>
      <c r="D79" s="224" t="s">
        <v>101</v>
      </c>
      <c r="E79" s="39"/>
      <c r="F79" s="19">
        <f t="shared" si="4"/>
        <v>0</v>
      </c>
      <c r="G79" s="19">
        <v>0</v>
      </c>
      <c r="H79" s="19">
        <v>0</v>
      </c>
      <c r="I79" s="225" t="s">
        <v>22</v>
      </c>
      <c r="J79" s="226" t="s">
        <v>22</v>
      </c>
      <c r="K79" s="226" t="s">
        <v>22</v>
      </c>
      <c r="L79" s="227" t="s">
        <v>56</v>
      </c>
    </row>
    <row r="80" spans="1:12" ht="66.75" customHeight="1">
      <c r="A80" s="228" t="s">
        <v>22</v>
      </c>
      <c r="B80" s="229" t="s">
        <v>22</v>
      </c>
      <c r="C80" s="230" t="s">
        <v>76</v>
      </c>
      <c r="D80" s="230" t="s">
        <v>101</v>
      </c>
      <c r="E80" s="39"/>
      <c r="F80" s="19">
        <f t="shared" si="4"/>
        <v>0</v>
      </c>
      <c r="G80" s="19">
        <v>0</v>
      </c>
      <c r="H80" s="19">
        <v>0</v>
      </c>
      <c r="I80" s="231" t="s">
        <v>22</v>
      </c>
      <c r="J80" s="225" t="s">
        <v>22</v>
      </c>
      <c r="K80" s="225" t="s">
        <v>22</v>
      </c>
      <c r="L80" s="232" t="s">
        <v>56</v>
      </c>
    </row>
    <row r="81" spans="1:12" ht="66.75" customHeight="1">
      <c r="A81" s="217" t="s">
        <v>22</v>
      </c>
      <c r="B81" s="218" t="s">
        <v>147</v>
      </c>
      <c r="C81" s="219" t="s">
        <v>76</v>
      </c>
      <c r="D81" s="219" t="s">
        <v>101</v>
      </c>
      <c r="E81" s="39"/>
      <c r="F81" s="19">
        <f t="shared" si="4"/>
        <v>13320</v>
      </c>
      <c r="G81" s="19">
        <v>13320</v>
      </c>
      <c r="H81" s="19">
        <v>4440</v>
      </c>
      <c r="I81" s="220" t="s">
        <v>22</v>
      </c>
      <c r="J81" s="220" t="s">
        <v>22</v>
      </c>
      <c r="K81" s="220" t="s">
        <v>22</v>
      </c>
      <c r="L81" s="221" t="s">
        <v>56</v>
      </c>
    </row>
    <row r="82" spans="1:12" ht="66.75" customHeight="1">
      <c r="A82" s="222" t="s">
        <v>22</v>
      </c>
      <c r="B82" s="223" t="s">
        <v>22</v>
      </c>
      <c r="C82" s="224" t="s">
        <v>76</v>
      </c>
      <c r="D82" s="224" t="s">
        <v>101</v>
      </c>
      <c r="E82" s="39"/>
      <c r="F82" s="19">
        <f t="shared" si="4"/>
        <v>0</v>
      </c>
      <c r="G82" s="19">
        <v>0</v>
      </c>
      <c r="H82" s="19">
        <v>0</v>
      </c>
      <c r="I82" s="225" t="s">
        <v>22</v>
      </c>
      <c r="J82" s="226" t="s">
        <v>22</v>
      </c>
      <c r="K82" s="226" t="s">
        <v>22</v>
      </c>
      <c r="L82" s="227" t="s">
        <v>56</v>
      </c>
    </row>
    <row r="83" spans="1:12" ht="66.75" customHeight="1">
      <c r="A83" s="228" t="s">
        <v>22</v>
      </c>
      <c r="B83" s="229" t="s">
        <v>22</v>
      </c>
      <c r="C83" s="230" t="s">
        <v>76</v>
      </c>
      <c r="D83" s="230" t="s">
        <v>101</v>
      </c>
      <c r="E83" s="39"/>
      <c r="F83" s="19">
        <f t="shared" si="4"/>
        <v>0</v>
      </c>
      <c r="G83" s="19">
        <v>0</v>
      </c>
      <c r="H83" s="19">
        <v>0</v>
      </c>
      <c r="I83" s="231" t="s">
        <v>22</v>
      </c>
      <c r="J83" s="225" t="s">
        <v>22</v>
      </c>
      <c r="K83" s="225" t="s">
        <v>22</v>
      </c>
      <c r="L83" s="232" t="s">
        <v>56</v>
      </c>
    </row>
    <row r="84" spans="1:12" ht="66.75" customHeight="1">
      <c r="A84" s="217" t="s">
        <v>22</v>
      </c>
      <c r="B84" s="218" t="s">
        <v>102</v>
      </c>
      <c r="C84" s="219" t="s">
        <v>76</v>
      </c>
      <c r="D84" s="219" t="s">
        <v>103</v>
      </c>
      <c r="E84" s="39"/>
      <c r="F84" s="19">
        <f t="shared" si="4"/>
        <v>12780</v>
      </c>
      <c r="G84" s="19">
        <v>12780</v>
      </c>
      <c r="H84" s="19">
        <v>4260</v>
      </c>
      <c r="I84" s="220" t="s">
        <v>22</v>
      </c>
      <c r="J84" s="220" t="s">
        <v>22</v>
      </c>
      <c r="K84" s="220" t="s">
        <v>22</v>
      </c>
      <c r="L84" s="221" t="s">
        <v>56</v>
      </c>
    </row>
    <row r="85" spans="1:12" ht="66.75" customHeight="1">
      <c r="A85" s="222" t="s">
        <v>22</v>
      </c>
      <c r="B85" s="223" t="s">
        <v>22</v>
      </c>
      <c r="C85" s="224" t="s">
        <v>76</v>
      </c>
      <c r="D85" s="224" t="s">
        <v>103</v>
      </c>
      <c r="E85" s="39"/>
      <c r="F85" s="19">
        <f t="shared" si="4"/>
        <v>0</v>
      </c>
      <c r="G85" s="19">
        <v>0</v>
      </c>
      <c r="H85" s="19">
        <v>0</v>
      </c>
      <c r="I85" s="225" t="s">
        <v>22</v>
      </c>
      <c r="J85" s="226" t="s">
        <v>22</v>
      </c>
      <c r="K85" s="226" t="s">
        <v>22</v>
      </c>
      <c r="L85" s="227" t="s">
        <v>56</v>
      </c>
    </row>
    <row r="86" spans="1:12" ht="66.75" customHeight="1">
      <c r="A86" s="228" t="s">
        <v>22</v>
      </c>
      <c r="B86" s="229" t="s">
        <v>22</v>
      </c>
      <c r="C86" s="230" t="s">
        <v>76</v>
      </c>
      <c r="D86" s="230" t="s">
        <v>103</v>
      </c>
      <c r="E86" s="39"/>
      <c r="F86" s="19">
        <f t="shared" si="4"/>
        <v>0</v>
      </c>
      <c r="G86" s="19">
        <v>0</v>
      </c>
      <c r="H86" s="19">
        <v>0</v>
      </c>
      <c r="I86" s="231" t="s">
        <v>22</v>
      </c>
      <c r="J86" s="225" t="s">
        <v>22</v>
      </c>
      <c r="K86" s="225" t="s">
        <v>22</v>
      </c>
      <c r="L86" s="232" t="s">
        <v>56</v>
      </c>
    </row>
    <row r="87" spans="1:12" ht="66.75" customHeight="1">
      <c r="A87" s="217" t="s">
        <v>22</v>
      </c>
      <c r="B87" s="218" t="s">
        <v>104</v>
      </c>
      <c r="C87" s="219" t="s">
        <v>76</v>
      </c>
      <c r="D87" s="219" t="s">
        <v>103</v>
      </c>
      <c r="E87" s="39"/>
      <c r="F87" s="19">
        <f t="shared" si="4"/>
        <v>13320</v>
      </c>
      <c r="G87" s="19">
        <v>13320</v>
      </c>
      <c r="H87" s="19">
        <v>4440</v>
      </c>
      <c r="I87" s="220" t="s">
        <v>22</v>
      </c>
      <c r="J87" s="220" t="s">
        <v>22</v>
      </c>
      <c r="K87" s="220" t="s">
        <v>22</v>
      </c>
      <c r="L87" s="221" t="s">
        <v>56</v>
      </c>
    </row>
    <row r="88" spans="1:12" ht="66.75" customHeight="1">
      <c r="A88" s="222" t="s">
        <v>22</v>
      </c>
      <c r="B88" s="223" t="s">
        <v>22</v>
      </c>
      <c r="C88" s="224" t="s">
        <v>76</v>
      </c>
      <c r="D88" s="224" t="s">
        <v>103</v>
      </c>
      <c r="E88" s="39"/>
      <c r="F88" s="19">
        <f t="shared" si="4"/>
        <v>0</v>
      </c>
      <c r="G88" s="19">
        <v>0</v>
      </c>
      <c r="H88" s="19">
        <v>0</v>
      </c>
      <c r="I88" s="225" t="s">
        <v>22</v>
      </c>
      <c r="J88" s="226" t="s">
        <v>22</v>
      </c>
      <c r="K88" s="226" t="s">
        <v>22</v>
      </c>
      <c r="L88" s="227" t="s">
        <v>56</v>
      </c>
    </row>
    <row r="89" spans="1:12" ht="66.75" customHeight="1">
      <c r="A89" s="228" t="s">
        <v>22</v>
      </c>
      <c r="B89" s="229" t="s">
        <v>22</v>
      </c>
      <c r="C89" s="230" t="s">
        <v>76</v>
      </c>
      <c r="D89" s="230" t="s">
        <v>103</v>
      </c>
      <c r="E89" s="39"/>
      <c r="F89" s="19">
        <f t="shared" si="4"/>
        <v>0</v>
      </c>
      <c r="G89" s="19">
        <v>0</v>
      </c>
      <c r="H89" s="19">
        <v>0</v>
      </c>
      <c r="I89" s="231" t="s">
        <v>22</v>
      </c>
      <c r="J89" s="225" t="s">
        <v>22</v>
      </c>
      <c r="K89" s="225" t="s">
        <v>22</v>
      </c>
      <c r="L89" s="232" t="s">
        <v>56</v>
      </c>
    </row>
    <row r="90" spans="1:12" ht="66.75" customHeight="1">
      <c r="A90" s="217" t="s">
        <v>22</v>
      </c>
      <c r="B90" s="218" t="s">
        <v>105</v>
      </c>
      <c r="C90" s="219" t="s">
        <v>67</v>
      </c>
      <c r="D90" s="219" t="s">
        <v>106</v>
      </c>
      <c r="E90" s="39"/>
      <c r="F90" s="19">
        <f t="shared" si="4"/>
        <v>6640</v>
      </c>
      <c r="G90" s="19">
        <v>6640</v>
      </c>
      <c r="H90" s="19">
        <v>4150</v>
      </c>
      <c r="I90" s="220" t="s">
        <v>22</v>
      </c>
      <c r="J90" s="220" t="s">
        <v>22</v>
      </c>
      <c r="K90" s="220" t="s">
        <v>22</v>
      </c>
      <c r="L90" s="221" t="s">
        <v>56</v>
      </c>
    </row>
    <row r="91" spans="1:12" ht="66.75" customHeight="1">
      <c r="A91" s="222" t="s">
        <v>22</v>
      </c>
      <c r="B91" s="223" t="s">
        <v>22</v>
      </c>
      <c r="C91" s="224" t="s">
        <v>67</v>
      </c>
      <c r="D91" s="224" t="s">
        <v>106</v>
      </c>
      <c r="E91" s="39"/>
      <c r="F91" s="19">
        <f t="shared" si="4"/>
        <v>0</v>
      </c>
      <c r="G91" s="19">
        <v>0</v>
      </c>
      <c r="H91" s="19">
        <v>0</v>
      </c>
      <c r="I91" s="225" t="s">
        <v>22</v>
      </c>
      <c r="J91" s="226" t="s">
        <v>22</v>
      </c>
      <c r="K91" s="226" t="s">
        <v>22</v>
      </c>
      <c r="L91" s="227" t="s">
        <v>56</v>
      </c>
    </row>
    <row r="92" spans="1:12" ht="66.75" customHeight="1">
      <c r="A92" s="228" t="s">
        <v>22</v>
      </c>
      <c r="B92" s="229" t="s">
        <v>22</v>
      </c>
      <c r="C92" s="230" t="s">
        <v>67</v>
      </c>
      <c r="D92" s="230" t="s">
        <v>106</v>
      </c>
      <c r="E92" s="39"/>
      <c r="F92" s="19">
        <f t="shared" si="4"/>
        <v>0</v>
      </c>
      <c r="G92" s="19">
        <v>0</v>
      </c>
      <c r="H92" s="19">
        <v>0</v>
      </c>
      <c r="I92" s="231" t="s">
        <v>22</v>
      </c>
      <c r="J92" s="225" t="s">
        <v>22</v>
      </c>
      <c r="K92" s="225" t="s">
        <v>22</v>
      </c>
      <c r="L92" s="232" t="s">
        <v>56</v>
      </c>
    </row>
    <row r="93" spans="1:12" ht="66.75" customHeight="1">
      <c r="A93" s="217" t="s">
        <v>22</v>
      </c>
      <c r="B93" s="218" t="s">
        <v>107</v>
      </c>
      <c r="C93" s="219" t="s">
        <v>67</v>
      </c>
      <c r="D93" s="219" t="s">
        <v>106</v>
      </c>
      <c r="E93" s="39"/>
      <c r="F93" s="19">
        <f t="shared" si="4"/>
        <v>13824</v>
      </c>
      <c r="G93" s="19">
        <v>13824</v>
      </c>
      <c r="H93" s="19">
        <v>4608</v>
      </c>
      <c r="I93" s="220" t="s">
        <v>22</v>
      </c>
      <c r="J93" s="220" t="s">
        <v>22</v>
      </c>
      <c r="K93" s="220" t="s">
        <v>22</v>
      </c>
      <c r="L93" s="221" t="s">
        <v>56</v>
      </c>
    </row>
    <row r="94" spans="1:12" ht="66.75" customHeight="1">
      <c r="A94" s="222" t="s">
        <v>22</v>
      </c>
      <c r="B94" s="223" t="s">
        <v>22</v>
      </c>
      <c r="C94" s="224" t="s">
        <v>67</v>
      </c>
      <c r="D94" s="224" t="s">
        <v>106</v>
      </c>
      <c r="E94" s="39"/>
      <c r="F94" s="19">
        <f t="shared" si="4"/>
        <v>0</v>
      </c>
      <c r="G94" s="19">
        <v>0</v>
      </c>
      <c r="H94" s="19">
        <v>0</v>
      </c>
      <c r="I94" s="225" t="s">
        <v>22</v>
      </c>
      <c r="J94" s="226" t="s">
        <v>22</v>
      </c>
      <c r="K94" s="226" t="s">
        <v>22</v>
      </c>
      <c r="L94" s="227" t="s">
        <v>56</v>
      </c>
    </row>
    <row r="95" spans="1:12" ht="66.75" customHeight="1">
      <c r="A95" s="228" t="s">
        <v>22</v>
      </c>
      <c r="B95" s="229" t="s">
        <v>22</v>
      </c>
      <c r="C95" s="230" t="s">
        <v>67</v>
      </c>
      <c r="D95" s="230" t="s">
        <v>106</v>
      </c>
      <c r="E95" s="39"/>
      <c r="F95" s="19">
        <f t="shared" si="4"/>
        <v>0</v>
      </c>
      <c r="G95" s="19">
        <v>0</v>
      </c>
      <c r="H95" s="19">
        <v>0</v>
      </c>
      <c r="I95" s="231" t="s">
        <v>22</v>
      </c>
      <c r="J95" s="225" t="s">
        <v>22</v>
      </c>
      <c r="K95" s="225" t="s">
        <v>22</v>
      </c>
      <c r="L95" s="232" t="s">
        <v>56</v>
      </c>
    </row>
    <row r="96" spans="1:12" ht="66.75" customHeight="1">
      <c r="A96" s="217" t="s">
        <v>22</v>
      </c>
      <c r="B96" s="218" t="s">
        <v>108</v>
      </c>
      <c r="C96" s="219" t="s">
        <v>67</v>
      </c>
      <c r="D96" s="219" t="s">
        <v>109</v>
      </c>
      <c r="E96" s="39"/>
      <c r="F96" s="19">
        <f t="shared" si="4"/>
        <v>11880</v>
      </c>
      <c r="G96" s="19">
        <v>11880</v>
      </c>
      <c r="H96" s="19">
        <v>0</v>
      </c>
      <c r="I96" s="220" t="s">
        <v>22</v>
      </c>
      <c r="J96" s="220" t="s">
        <v>22</v>
      </c>
      <c r="K96" s="220" t="s">
        <v>22</v>
      </c>
      <c r="L96" s="221" t="s">
        <v>56</v>
      </c>
    </row>
    <row r="97" spans="1:12" ht="66.75" customHeight="1">
      <c r="A97" s="222" t="s">
        <v>22</v>
      </c>
      <c r="B97" s="223" t="s">
        <v>22</v>
      </c>
      <c r="C97" s="224" t="s">
        <v>67</v>
      </c>
      <c r="D97" s="224" t="s">
        <v>109</v>
      </c>
      <c r="E97" s="39"/>
      <c r="F97" s="19">
        <f t="shared" si="4"/>
        <v>0</v>
      </c>
      <c r="G97" s="19">
        <v>0</v>
      </c>
      <c r="H97" s="19">
        <v>0</v>
      </c>
      <c r="I97" s="225" t="s">
        <v>22</v>
      </c>
      <c r="J97" s="226" t="s">
        <v>22</v>
      </c>
      <c r="K97" s="226" t="s">
        <v>22</v>
      </c>
      <c r="L97" s="227" t="s">
        <v>56</v>
      </c>
    </row>
    <row r="98" spans="1:12" ht="66.75" customHeight="1">
      <c r="A98" s="228" t="s">
        <v>22</v>
      </c>
      <c r="B98" s="229" t="s">
        <v>22</v>
      </c>
      <c r="C98" s="230" t="s">
        <v>67</v>
      </c>
      <c r="D98" s="230" t="s">
        <v>109</v>
      </c>
      <c r="E98" s="39"/>
      <c r="F98" s="19">
        <f t="shared" si="4"/>
        <v>0</v>
      </c>
      <c r="G98" s="19">
        <v>0</v>
      </c>
      <c r="H98" s="19">
        <v>0</v>
      </c>
      <c r="I98" s="231" t="s">
        <v>22</v>
      </c>
      <c r="J98" s="225" t="s">
        <v>22</v>
      </c>
      <c r="K98" s="225" t="s">
        <v>22</v>
      </c>
      <c r="L98" s="232" t="s">
        <v>56</v>
      </c>
    </row>
    <row r="99" spans="1:12" ht="66.75" customHeight="1">
      <c r="A99" s="217" t="s">
        <v>22</v>
      </c>
      <c r="B99" s="218" t="s">
        <v>110</v>
      </c>
      <c r="C99" s="219" t="s">
        <v>67</v>
      </c>
      <c r="D99" s="219" t="s">
        <v>109</v>
      </c>
      <c r="E99" s="39"/>
      <c r="F99" s="19">
        <f t="shared" si="4"/>
        <v>8640</v>
      </c>
      <c r="G99" s="19">
        <v>8640</v>
      </c>
      <c r="H99" s="19">
        <v>4320</v>
      </c>
      <c r="I99" s="220" t="s">
        <v>22</v>
      </c>
      <c r="J99" s="220" t="s">
        <v>22</v>
      </c>
      <c r="K99" s="220" t="s">
        <v>22</v>
      </c>
      <c r="L99" s="221" t="s">
        <v>56</v>
      </c>
    </row>
    <row r="100" spans="1:12" ht="66.75" customHeight="1">
      <c r="A100" s="222" t="s">
        <v>22</v>
      </c>
      <c r="B100" s="223" t="s">
        <v>22</v>
      </c>
      <c r="C100" s="224" t="s">
        <v>67</v>
      </c>
      <c r="D100" s="224" t="s">
        <v>109</v>
      </c>
      <c r="E100" s="39"/>
      <c r="F100" s="19">
        <f t="shared" si="4"/>
        <v>0</v>
      </c>
      <c r="G100" s="19">
        <v>0</v>
      </c>
      <c r="H100" s="19">
        <v>0</v>
      </c>
      <c r="I100" s="225" t="s">
        <v>22</v>
      </c>
      <c r="J100" s="226" t="s">
        <v>22</v>
      </c>
      <c r="K100" s="226" t="s">
        <v>22</v>
      </c>
      <c r="L100" s="227" t="s">
        <v>56</v>
      </c>
    </row>
    <row r="101" spans="1:12" ht="66.75" customHeight="1">
      <c r="A101" s="228" t="s">
        <v>22</v>
      </c>
      <c r="B101" s="229" t="s">
        <v>22</v>
      </c>
      <c r="C101" s="230" t="s">
        <v>67</v>
      </c>
      <c r="D101" s="230" t="s">
        <v>109</v>
      </c>
      <c r="E101" s="39"/>
      <c r="F101" s="19">
        <f t="shared" si="4"/>
        <v>0</v>
      </c>
      <c r="G101" s="19">
        <v>0</v>
      </c>
      <c r="H101" s="19">
        <v>0</v>
      </c>
      <c r="I101" s="231" t="s">
        <v>22</v>
      </c>
      <c r="J101" s="225" t="s">
        <v>22</v>
      </c>
      <c r="K101" s="225" t="s">
        <v>22</v>
      </c>
      <c r="L101" s="232" t="s">
        <v>56</v>
      </c>
    </row>
    <row r="102" spans="1:12" ht="66.75" customHeight="1">
      <c r="A102" s="217" t="s">
        <v>22</v>
      </c>
      <c r="B102" s="218" t="s">
        <v>111</v>
      </c>
      <c r="C102" s="219" t="s">
        <v>67</v>
      </c>
      <c r="D102" s="219" t="s">
        <v>109</v>
      </c>
      <c r="E102" s="39"/>
      <c r="F102" s="19">
        <f t="shared" si="4"/>
        <v>7565</v>
      </c>
      <c r="G102" s="19">
        <v>7565</v>
      </c>
      <c r="H102" s="19">
        <v>3115</v>
      </c>
      <c r="I102" s="220" t="s">
        <v>22</v>
      </c>
      <c r="J102" s="220" t="s">
        <v>22</v>
      </c>
      <c r="K102" s="220" t="s">
        <v>22</v>
      </c>
      <c r="L102" s="221" t="s">
        <v>56</v>
      </c>
    </row>
    <row r="103" spans="1:12" ht="66.75" customHeight="1">
      <c r="A103" s="222" t="s">
        <v>22</v>
      </c>
      <c r="B103" s="223" t="s">
        <v>22</v>
      </c>
      <c r="C103" s="224" t="s">
        <v>67</v>
      </c>
      <c r="D103" s="224" t="s">
        <v>109</v>
      </c>
      <c r="E103" s="39"/>
      <c r="F103" s="19">
        <f t="shared" si="4"/>
        <v>0</v>
      </c>
      <c r="G103" s="19">
        <v>0</v>
      </c>
      <c r="H103" s="19">
        <v>0</v>
      </c>
      <c r="I103" s="225" t="s">
        <v>22</v>
      </c>
      <c r="J103" s="226" t="s">
        <v>22</v>
      </c>
      <c r="K103" s="226" t="s">
        <v>22</v>
      </c>
      <c r="L103" s="227" t="s">
        <v>56</v>
      </c>
    </row>
    <row r="104" spans="1:12" ht="66.75" customHeight="1">
      <c r="A104" s="228" t="s">
        <v>22</v>
      </c>
      <c r="B104" s="229" t="s">
        <v>22</v>
      </c>
      <c r="C104" s="230" t="s">
        <v>67</v>
      </c>
      <c r="D104" s="230" t="s">
        <v>109</v>
      </c>
      <c r="E104" s="39"/>
      <c r="F104" s="19">
        <f t="shared" si="4"/>
        <v>0</v>
      </c>
      <c r="G104" s="19">
        <v>0</v>
      </c>
      <c r="H104" s="19">
        <v>0</v>
      </c>
      <c r="I104" s="231" t="s">
        <v>22</v>
      </c>
      <c r="J104" s="225" t="s">
        <v>22</v>
      </c>
      <c r="K104" s="225" t="s">
        <v>22</v>
      </c>
      <c r="L104" s="232" t="s">
        <v>56</v>
      </c>
    </row>
    <row r="105" spans="1:12" ht="66.75" customHeight="1">
      <c r="A105" s="217" t="s">
        <v>22</v>
      </c>
      <c r="B105" s="218" t="s">
        <v>112</v>
      </c>
      <c r="C105" s="219" t="s">
        <v>67</v>
      </c>
      <c r="D105" s="219" t="s">
        <v>109</v>
      </c>
      <c r="E105" s="39"/>
      <c r="F105" s="19">
        <f t="shared" si="4"/>
        <v>12528</v>
      </c>
      <c r="G105" s="19">
        <v>12528</v>
      </c>
      <c r="H105" s="19">
        <v>4176</v>
      </c>
      <c r="I105" s="220" t="s">
        <v>22</v>
      </c>
      <c r="J105" s="220" t="s">
        <v>22</v>
      </c>
      <c r="K105" s="220" t="s">
        <v>22</v>
      </c>
      <c r="L105" s="221" t="s">
        <v>56</v>
      </c>
    </row>
    <row r="106" spans="1:12" ht="66.75" customHeight="1">
      <c r="A106" s="222" t="s">
        <v>22</v>
      </c>
      <c r="B106" s="223" t="s">
        <v>22</v>
      </c>
      <c r="C106" s="224" t="s">
        <v>67</v>
      </c>
      <c r="D106" s="224" t="s">
        <v>109</v>
      </c>
      <c r="E106" s="39"/>
      <c r="F106" s="19">
        <f t="shared" si="4"/>
        <v>0</v>
      </c>
      <c r="G106" s="19">
        <v>0</v>
      </c>
      <c r="H106" s="19">
        <v>0</v>
      </c>
      <c r="I106" s="225" t="s">
        <v>22</v>
      </c>
      <c r="J106" s="226" t="s">
        <v>22</v>
      </c>
      <c r="K106" s="226" t="s">
        <v>22</v>
      </c>
      <c r="L106" s="227" t="s">
        <v>56</v>
      </c>
    </row>
    <row r="107" spans="1:12" ht="66.75" customHeight="1">
      <c r="A107" s="228" t="s">
        <v>22</v>
      </c>
      <c r="B107" s="229" t="s">
        <v>22</v>
      </c>
      <c r="C107" s="230" t="s">
        <v>67</v>
      </c>
      <c r="D107" s="230" t="s">
        <v>109</v>
      </c>
      <c r="E107" s="39"/>
      <c r="F107" s="19">
        <f t="shared" si="4"/>
        <v>0</v>
      </c>
      <c r="G107" s="19">
        <v>0</v>
      </c>
      <c r="H107" s="19">
        <v>0</v>
      </c>
      <c r="I107" s="231" t="s">
        <v>22</v>
      </c>
      <c r="J107" s="225" t="s">
        <v>22</v>
      </c>
      <c r="K107" s="225" t="s">
        <v>22</v>
      </c>
      <c r="L107" s="232" t="s">
        <v>56</v>
      </c>
    </row>
    <row r="108" spans="1:12" ht="66.75" customHeight="1">
      <c r="A108" s="217" t="s">
        <v>22</v>
      </c>
      <c r="B108" s="218" t="s">
        <v>189</v>
      </c>
      <c r="C108" s="219" t="s">
        <v>67</v>
      </c>
      <c r="D108" s="219" t="s">
        <v>113</v>
      </c>
      <c r="E108" s="39"/>
      <c r="F108" s="19">
        <f t="shared" si="4"/>
        <v>10350</v>
      </c>
      <c r="G108" s="19">
        <v>10350</v>
      </c>
      <c r="H108" s="19">
        <f>2875+2875</f>
        <v>5750</v>
      </c>
      <c r="I108" s="220" t="s">
        <v>22</v>
      </c>
      <c r="J108" s="220" t="s">
        <v>22</v>
      </c>
      <c r="K108" s="220" t="s">
        <v>22</v>
      </c>
      <c r="L108" s="221" t="s">
        <v>200</v>
      </c>
    </row>
    <row r="109" spans="1:12" ht="66.75" customHeight="1">
      <c r="A109" s="222" t="s">
        <v>22</v>
      </c>
      <c r="B109" s="223" t="s">
        <v>22</v>
      </c>
      <c r="C109" s="224" t="s">
        <v>67</v>
      </c>
      <c r="D109" s="224" t="s">
        <v>113</v>
      </c>
      <c r="E109" s="39"/>
      <c r="F109" s="19">
        <f t="shared" si="4"/>
        <v>0</v>
      </c>
      <c r="G109" s="19">
        <v>0</v>
      </c>
      <c r="H109" s="19">
        <v>0</v>
      </c>
      <c r="I109" s="225" t="s">
        <v>22</v>
      </c>
      <c r="J109" s="226" t="s">
        <v>22</v>
      </c>
      <c r="K109" s="226" t="s">
        <v>22</v>
      </c>
      <c r="L109" s="227" t="s">
        <v>200</v>
      </c>
    </row>
    <row r="110" spans="1:12" ht="66.75" customHeight="1">
      <c r="A110" s="228" t="s">
        <v>22</v>
      </c>
      <c r="B110" s="229" t="s">
        <v>22</v>
      </c>
      <c r="C110" s="230" t="s">
        <v>67</v>
      </c>
      <c r="D110" s="230" t="s">
        <v>113</v>
      </c>
      <c r="E110" s="39"/>
      <c r="F110" s="19">
        <f t="shared" si="4"/>
        <v>0</v>
      </c>
      <c r="G110" s="19">
        <v>0</v>
      </c>
      <c r="H110" s="19">
        <v>0</v>
      </c>
      <c r="I110" s="231" t="s">
        <v>22</v>
      </c>
      <c r="J110" s="225" t="s">
        <v>22</v>
      </c>
      <c r="K110" s="225" t="s">
        <v>22</v>
      </c>
      <c r="L110" s="232" t="s">
        <v>200</v>
      </c>
    </row>
    <row r="111" spans="1:12" ht="66.75" customHeight="1">
      <c r="A111" s="217" t="s">
        <v>22</v>
      </c>
      <c r="B111" s="218" t="s">
        <v>190</v>
      </c>
      <c r="C111" s="219" t="s">
        <v>67</v>
      </c>
      <c r="D111" s="219" t="s">
        <v>114</v>
      </c>
      <c r="E111" s="39"/>
      <c r="F111" s="19">
        <f t="shared" si="4"/>
        <v>8400</v>
      </c>
      <c r="G111" s="19">
        <v>8400</v>
      </c>
      <c r="H111" s="19">
        <v>3675</v>
      </c>
      <c r="I111" s="220" t="s">
        <v>22</v>
      </c>
      <c r="J111" s="220" t="s">
        <v>22</v>
      </c>
      <c r="K111" s="220" t="s">
        <v>22</v>
      </c>
      <c r="L111" s="221" t="s">
        <v>56</v>
      </c>
    </row>
    <row r="112" spans="1:12" ht="66.75" customHeight="1">
      <c r="A112" s="222" t="s">
        <v>22</v>
      </c>
      <c r="B112" s="223" t="s">
        <v>22</v>
      </c>
      <c r="C112" s="224" t="s">
        <v>67</v>
      </c>
      <c r="D112" s="224" t="s">
        <v>114</v>
      </c>
      <c r="E112" s="39"/>
      <c r="F112" s="19">
        <f t="shared" si="4"/>
        <v>0</v>
      </c>
      <c r="G112" s="19">
        <v>0</v>
      </c>
      <c r="H112" s="19">
        <v>0</v>
      </c>
      <c r="I112" s="225" t="s">
        <v>22</v>
      </c>
      <c r="J112" s="226" t="s">
        <v>22</v>
      </c>
      <c r="K112" s="226" t="s">
        <v>22</v>
      </c>
      <c r="L112" s="227" t="s">
        <v>56</v>
      </c>
    </row>
    <row r="113" spans="1:12" ht="66.75" customHeight="1">
      <c r="A113" s="228" t="s">
        <v>22</v>
      </c>
      <c r="B113" s="229" t="s">
        <v>22</v>
      </c>
      <c r="C113" s="230" t="s">
        <v>67</v>
      </c>
      <c r="D113" s="230" t="s">
        <v>114</v>
      </c>
      <c r="E113" s="39"/>
      <c r="F113" s="19">
        <f t="shared" si="4"/>
        <v>0</v>
      </c>
      <c r="G113" s="19">
        <v>0</v>
      </c>
      <c r="H113" s="19">
        <v>0</v>
      </c>
      <c r="I113" s="231" t="s">
        <v>22</v>
      </c>
      <c r="J113" s="225" t="s">
        <v>22</v>
      </c>
      <c r="K113" s="225" t="s">
        <v>22</v>
      </c>
      <c r="L113" s="232" t="s">
        <v>56</v>
      </c>
    </row>
    <row r="114" spans="1:12" ht="66.75" customHeight="1">
      <c r="A114" s="217" t="s">
        <v>22</v>
      </c>
      <c r="B114" s="218" t="s">
        <v>115</v>
      </c>
      <c r="C114" s="219" t="s">
        <v>67</v>
      </c>
      <c r="D114" s="219" t="s">
        <v>114</v>
      </c>
      <c r="E114" s="39"/>
      <c r="F114" s="19">
        <f t="shared" si="4"/>
        <v>13160</v>
      </c>
      <c r="G114" s="19">
        <v>13160</v>
      </c>
      <c r="H114" s="19">
        <v>0</v>
      </c>
      <c r="I114" s="220" t="s">
        <v>22</v>
      </c>
      <c r="J114" s="220" t="s">
        <v>22</v>
      </c>
      <c r="K114" s="220" t="s">
        <v>22</v>
      </c>
      <c r="L114" s="221" t="s">
        <v>56</v>
      </c>
    </row>
    <row r="115" spans="1:12" ht="66.75" customHeight="1">
      <c r="A115" s="222" t="s">
        <v>22</v>
      </c>
      <c r="B115" s="223" t="s">
        <v>22</v>
      </c>
      <c r="C115" s="224" t="s">
        <v>67</v>
      </c>
      <c r="D115" s="224" t="s">
        <v>114</v>
      </c>
      <c r="E115" s="39"/>
      <c r="F115" s="19">
        <f t="shared" si="4"/>
        <v>0</v>
      </c>
      <c r="G115" s="19">
        <v>0</v>
      </c>
      <c r="H115" s="19">
        <v>0</v>
      </c>
      <c r="I115" s="225" t="s">
        <v>22</v>
      </c>
      <c r="J115" s="226" t="s">
        <v>22</v>
      </c>
      <c r="K115" s="226" t="s">
        <v>22</v>
      </c>
      <c r="L115" s="227" t="s">
        <v>56</v>
      </c>
    </row>
    <row r="116" spans="1:12" ht="66.75" customHeight="1">
      <c r="A116" s="228" t="s">
        <v>22</v>
      </c>
      <c r="B116" s="229" t="s">
        <v>22</v>
      </c>
      <c r="C116" s="230" t="s">
        <v>67</v>
      </c>
      <c r="D116" s="230" t="s">
        <v>114</v>
      </c>
      <c r="E116" s="39"/>
      <c r="F116" s="19">
        <f t="shared" si="4"/>
        <v>0</v>
      </c>
      <c r="G116" s="19">
        <v>0</v>
      </c>
      <c r="H116" s="19">
        <v>0</v>
      </c>
      <c r="I116" s="231" t="s">
        <v>22</v>
      </c>
      <c r="J116" s="225" t="s">
        <v>22</v>
      </c>
      <c r="K116" s="225" t="s">
        <v>22</v>
      </c>
      <c r="L116" s="232" t="s">
        <v>56</v>
      </c>
    </row>
    <row r="117" spans="1:12" ht="66.75" customHeight="1">
      <c r="A117" s="217" t="s">
        <v>22</v>
      </c>
      <c r="B117" s="218" t="s">
        <v>116</v>
      </c>
      <c r="C117" s="219" t="s">
        <v>67</v>
      </c>
      <c r="D117" s="219" t="s">
        <v>114</v>
      </c>
      <c r="E117" s="39"/>
      <c r="F117" s="19">
        <f aca="true" t="shared" si="5" ref="F117:F168">G117</f>
        <v>11541.6</v>
      </c>
      <c r="G117" s="19">
        <v>11541.6</v>
      </c>
      <c r="H117" s="19">
        <v>7213.5</v>
      </c>
      <c r="I117" s="220" t="s">
        <v>22</v>
      </c>
      <c r="J117" s="220" t="s">
        <v>22</v>
      </c>
      <c r="K117" s="220" t="s">
        <v>22</v>
      </c>
      <c r="L117" s="221" t="s">
        <v>56</v>
      </c>
    </row>
    <row r="118" spans="1:12" ht="66.75" customHeight="1">
      <c r="A118" s="222" t="s">
        <v>22</v>
      </c>
      <c r="B118" s="223" t="s">
        <v>22</v>
      </c>
      <c r="C118" s="224" t="s">
        <v>67</v>
      </c>
      <c r="D118" s="224" t="s">
        <v>114</v>
      </c>
      <c r="E118" s="39"/>
      <c r="F118" s="19">
        <f t="shared" si="5"/>
        <v>0</v>
      </c>
      <c r="G118" s="19">
        <v>0</v>
      </c>
      <c r="H118" s="19">
        <v>0</v>
      </c>
      <c r="I118" s="225" t="s">
        <v>22</v>
      </c>
      <c r="J118" s="226" t="s">
        <v>22</v>
      </c>
      <c r="K118" s="226" t="s">
        <v>22</v>
      </c>
      <c r="L118" s="227" t="s">
        <v>56</v>
      </c>
    </row>
    <row r="119" spans="1:12" ht="66.75" customHeight="1">
      <c r="A119" s="228" t="s">
        <v>22</v>
      </c>
      <c r="B119" s="229" t="s">
        <v>22</v>
      </c>
      <c r="C119" s="230" t="s">
        <v>67</v>
      </c>
      <c r="D119" s="230" t="s">
        <v>114</v>
      </c>
      <c r="E119" s="39"/>
      <c r="F119" s="19">
        <f t="shared" si="5"/>
        <v>0</v>
      </c>
      <c r="G119" s="19">
        <v>0</v>
      </c>
      <c r="H119" s="19">
        <v>0</v>
      </c>
      <c r="I119" s="231" t="s">
        <v>22</v>
      </c>
      <c r="J119" s="225" t="s">
        <v>22</v>
      </c>
      <c r="K119" s="225" t="s">
        <v>22</v>
      </c>
      <c r="L119" s="232" t="s">
        <v>56</v>
      </c>
    </row>
    <row r="120" spans="1:12" ht="66.75" customHeight="1">
      <c r="A120" s="217" t="s">
        <v>22</v>
      </c>
      <c r="B120" s="218" t="s">
        <v>191</v>
      </c>
      <c r="C120" s="219" t="s">
        <v>192</v>
      </c>
      <c r="D120" s="219" t="s">
        <v>193</v>
      </c>
      <c r="E120" s="39"/>
      <c r="F120" s="19">
        <f t="shared" si="5"/>
        <v>4200</v>
      </c>
      <c r="G120" s="19">
        <v>4200</v>
      </c>
      <c r="H120" s="19">
        <v>0</v>
      </c>
      <c r="I120" s="220" t="s">
        <v>22</v>
      </c>
      <c r="J120" s="220" t="s">
        <v>22</v>
      </c>
      <c r="K120" s="220" t="s">
        <v>22</v>
      </c>
      <c r="L120" s="221" t="s">
        <v>56</v>
      </c>
    </row>
    <row r="121" spans="1:12" ht="66.75" customHeight="1">
      <c r="A121" s="222" t="s">
        <v>22</v>
      </c>
      <c r="B121" s="223" t="s">
        <v>22</v>
      </c>
      <c r="C121" s="224" t="s">
        <v>192</v>
      </c>
      <c r="D121" s="224" t="s">
        <v>193</v>
      </c>
      <c r="E121" s="39"/>
      <c r="F121" s="19">
        <f t="shared" si="5"/>
        <v>0</v>
      </c>
      <c r="G121" s="19">
        <v>0</v>
      </c>
      <c r="H121" s="19">
        <v>0</v>
      </c>
      <c r="I121" s="225" t="s">
        <v>22</v>
      </c>
      <c r="J121" s="226" t="s">
        <v>22</v>
      </c>
      <c r="K121" s="226" t="s">
        <v>22</v>
      </c>
      <c r="L121" s="227" t="s">
        <v>56</v>
      </c>
    </row>
    <row r="122" spans="1:12" ht="66.75" customHeight="1">
      <c r="A122" s="228" t="s">
        <v>22</v>
      </c>
      <c r="B122" s="229" t="s">
        <v>22</v>
      </c>
      <c r="C122" s="230" t="s">
        <v>192</v>
      </c>
      <c r="D122" s="230" t="s">
        <v>193</v>
      </c>
      <c r="E122" s="39"/>
      <c r="F122" s="19">
        <f t="shared" si="5"/>
        <v>0</v>
      </c>
      <c r="G122" s="19">
        <v>0</v>
      </c>
      <c r="H122" s="19">
        <v>0</v>
      </c>
      <c r="I122" s="231" t="s">
        <v>22</v>
      </c>
      <c r="J122" s="225" t="s">
        <v>22</v>
      </c>
      <c r="K122" s="225" t="s">
        <v>22</v>
      </c>
      <c r="L122" s="232" t="s">
        <v>56</v>
      </c>
    </row>
    <row r="123" spans="1:12" ht="66.75" customHeight="1">
      <c r="A123" s="217" t="s">
        <v>22</v>
      </c>
      <c r="B123" s="218" t="s">
        <v>194</v>
      </c>
      <c r="C123" s="219" t="s">
        <v>192</v>
      </c>
      <c r="D123" s="219" t="s">
        <v>193</v>
      </c>
      <c r="E123" s="39"/>
      <c r="F123" s="19">
        <f t="shared" si="5"/>
        <v>2085</v>
      </c>
      <c r="G123" s="19">
        <v>2085</v>
      </c>
      <c r="H123" s="19">
        <v>0</v>
      </c>
      <c r="I123" s="220" t="s">
        <v>22</v>
      </c>
      <c r="J123" s="220" t="s">
        <v>22</v>
      </c>
      <c r="K123" s="220" t="s">
        <v>22</v>
      </c>
      <c r="L123" s="221" t="s">
        <v>56</v>
      </c>
    </row>
    <row r="124" spans="1:12" ht="66.75" customHeight="1">
      <c r="A124" s="222" t="s">
        <v>22</v>
      </c>
      <c r="B124" s="223" t="s">
        <v>22</v>
      </c>
      <c r="C124" s="224" t="s">
        <v>192</v>
      </c>
      <c r="D124" s="224" t="s">
        <v>193</v>
      </c>
      <c r="E124" s="39"/>
      <c r="F124" s="19">
        <f t="shared" si="5"/>
        <v>0</v>
      </c>
      <c r="G124" s="19">
        <v>0</v>
      </c>
      <c r="H124" s="19">
        <v>0</v>
      </c>
      <c r="I124" s="225" t="s">
        <v>22</v>
      </c>
      <c r="J124" s="226" t="s">
        <v>22</v>
      </c>
      <c r="K124" s="226" t="s">
        <v>22</v>
      </c>
      <c r="L124" s="227" t="s">
        <v>56</v>
      </c>
    </row>
    <row r="125" spans="1:12" ht="66.75" customHeight="1">
      <c r="A125" s="228" t="s">
        <v>22</v>
      </c>
      <c r="B125" s="229" t="s">
        <v>22</v>
      </c>
      <c r="C125" s="230" t="s">
        <v>192</v>
      </c>
      <c r="D125" s="230" t="s">
        <v>193</v>
      </c>
      <c r="E125" s="39"/>
      <c r="F125" s="19">
        <f t="shared" si="5"/>
        <v>0</v>
      </c>
      <c r="G125" s="19">
        <v>0</v>
      </c>
      <c r="H125" s="19">
        <v>0</v>
      </c>
      <c r="I125" s="231" t="s">
        <v>22</v>
      </c>
      <c r="J125" s="225" t="s">
        <v>22</v>
      </c>
      <c r="K125" s="225" t="s">
        <v>22</v>
      </c>
      <c r="L125" s="232" t="s">
        <v>56</v>
      </c>
    </row>
    <row r="126" spans="1:12" ht="66.75" customHeight="1">
      <c r="A126" s="217" t="s">
        <v>22</v>
      </c>
      <c r="B126" s="218" t="s">
        <v>195</v>
      </c>
      <c r="C126" s="219" t="s">
        <v>192</v>
      </c>
      <c r="D126" s="219" t="s">
        <v>193</v>
      </c>
      <c r="E126" s="39"/>
      <c r="F126" s="19">
        <f t="shared" si="5"/>
        <v>2925</v>
      </c>
      <c r="G126" s="19">
        <v>2925</v>
      </c>
      <c r="H126" s="19">
        <v>0</v>
      </c>
      <c r="I126" s="220" t="s">
        <v>22</v>
      </c>
      <c r="J126" s="220" t="s">
        <v>22</v>
      </c>
      <c r="K126" s="220" t="s">
        <v>22</v>
      </c>
      <c r="L126" s="221" t="s">
        <v>56</v>
      </c>
    </row>
    <row r="127" spans="1:12" ht="66.75" customHeight="1">
      <c r="A127" s="222" t="s">
        <v>22</v>
      </c>
      <c r="B127" s="223" t="s">
        <v>22</v>
      </c>
      <c r="C127" s="224" t="s">
        <v>192</v>
      </c>
      <c r="D127" s="224" t="s">
        <v>193</v>
      </c>
      <c r="E127" s="39"/>
      <c r="F127" s="19">
        <f t="shared" si="5"/>
        <v>0</v>
      </c>
      <c r="G127" s="19">
        <v>0</v>
      </c>
      <c r="H127" s="19">
        <v>0</v>
      </c>
      <c r="I127" s="225" t="s">
        <v>22</v>
      </c>
      <c r="J127" s="226" t="s">
        <v>22</v>
      </c>
      <c r="K127" s="226" t="s">
        <v>22</v>
      </c>
      <c r="L127" s="227" t="s">
        <v>56</v>
      </c>
    </row>
    <row r="128" spans="1:12" ht="66.75" customHeight="1">
      <c r="A128" s="228" t="s">
        <v>22</v>
      </c>
      <c r="B128" s="229" t="s">
        <v>22</v>
      </c>
      <c r="C128" s="230" t="s">
        <v>192</v>
      </c>
      <c r="D128" s="230" t="s">
        <v>193</v>
      </c>
      <c r="E128" s="39"/>
      <c r="F128" s="19">
        <f t="shared" si="5"/>
        <v>0</v>
      </c>
      <c r="G128" s="19">
        <v>0</v>
      </c>
      <c r="H128" s="19">
        <v>0</v>
      </c>
      <c r="I128" s="231" t="s">
        <v>22</v>
      </c>
      <c r="J128" s="225" t="s">
        <v>22</v>
      </c>
      <c r="K128" s="225" t="s">
        <v>22</v>
      </c>
      <c r="L128" s="232" t="s">
        <v>56</v>
      </c>
    </row>
    <row r="129" spans="1:12" ht="66.75" customHeight="1">
      <c r="A129" s="217" t="s">
        <v>22</v>
      </c>
      <c r="B129" s="218" t="s">
        <v>196</v>
      </c>
      <c r="C129" s="219" t="s">
        <v>192</v>
      </c>
      <c r="D129" s="219" t="s">
        <v>193</v>
      </c>
      <c r="E129" s="39"/>
      <c r="F129" s="19">
        <f t="shared" si="5"/>
        <v>4140</v>
      </c>
      <c r="G129" s="19">
        <v>4140</v>
      </c>
      <c r="H129" s="19">
        <v>0</v>
      </c>
      <c r="I129" s="220" t="s">
        <v>22</v>
      </c>
      <c r="J129" s="220" t="s">
        <v>22</v>
      </c>
      <c r="K129" s="220" t="s">
        <v>22</v>
      </c>
      <c r="L129" s="221" t="s">
        <v>56</v>
      </c>
    </row>
    <row r="130" spans="1:12" ht="66.75" customHeight="1">
      <c r="A130" s="222" t="s">
        <v>22</v>
      </c>
      <c r="B130" s="223" t="s">
        <v>22</v>
      </c>
      <c r="C130" s="224" t="s">
        <v>192</v>
      </c>
      <c r="D130" s="224" t="s">
        <v>193</v>
      </c>
      <c r="E130" s="39"/>
      <c r="F130" s="19">
        <f t="shared" si="5"/>
        <v>0</v>
      </c>
      <c r="G130" s="19">
        <v>0</v>
      </c>
      <c r="H130" s="19">
        <v>0</v>
      </c>
      <c r="I130" s="225" t="s">
        <v>22</v>
      </c>
      <c r="J130" s="226" t="s">
        <v>22</v>
      </c>
      <c r="K130" s="226" t="s">
        <v>22</v>
      </c>
      <c r="L130" s="227" t="s">
        <v>56</v>
      </c>
    </row>
    <row r="131" spans="1:12" ht="66.75" customHeight="1">
      <c r="A131" s="228" t="s">
        <v>22</v>
      </c>
      <c r="B131" s="229" t="s">
        <v>22</v>
      </c>
      <c r="C131" s="230" t="s">
        <v>192</v>
      </c>
      <c r="D131" s="230" t="s">
        <v>193</v>
      </c>
      <c r="E131" s="39"/>
      <c r="F131" s="19">
        <f t="shared" si="5"/>
        <v>0</v>
      </c>
      <c r="G131" s="19">
        <v>0</v>
      </c>
      <c r="H131" s="19">
        <v>0</v>
      </c>
      <c r="I131" s="231" t="s">
        <v>22</v>
      </c>
      <c r="J131" s="225" t="s">
        <v>22</v>
      </c>
      <c r="K131" s="225" t="s">
        <v>22</v>
      </c>
      <c r="L131" s="232" t="s">
        <v>56</v>
      </c>
    </row>
    <row r="132" spans="1:12" ht="12.75">
      <c r="A132" s="193" t="s">
        <v>54</v>
      </c>
      <c r="B132" s="194" t="s">
        <v>197</v>
      </c>
      <c r="C132" s="195"/>
      <c r="D132" s="196"/>
      <c r="E132" s="39"/>
      <c r="F132" s="18">
        <f t="shared" si="5"/>
        <v>75856.5</v>
      </c>
      <c r="G132" s="18">
        <f>G135</f>
        <v>75856.5</v>
      </c>
      <c r="H132" s="18">
        <f>H135</f>
        <v>34916.2</v>
      </c>
      <c r="I132" s="197" t="s">
        <v>22</v>
      </c>
      <c r="J132" s="198"/>
      <c r="K132" s="198"/>
      <c r="L132" s="199"/>
    </row>
    <row r="133" spans="1:12" ht="12.75">
      <c r="A133" s="200" t="s">
        <v>54</v>
      </c>
      <c r="B133" s="201"/>
      <c r="C133" s="202"/>
      <c r="D133" s="203"/>
      <c r="E133" s="39"/>
      <c r="F133" s="18">
        <f t="shared" si="5"/>
        <v>0</v>
      </c>
      <c r="G133" s="18">
        <v>0</v>
      </c>
      <c r="H133" s="18">
        <v>0</v>
      </c>
      <c r="I133" s="204"/>
      <c r="J133" s="205"/>
      <c r="K133" s="205"/>
      <c r="L133" s="206"/>
    </row>
    <row r="134" spans="1:12" ht="12.75">
      <c r="A134" s="200" t="s">
        <v>54</v>
      </c>
      <c r="B134" s="207"/>
      <c r="C134" s="208"/>
      <c r="D134" s="209"/>
      <c r="E134" s="39"/>
      <c r="F134" s="18">
        <f t="shared" si="5"/>
        <v>0</v>
      </c>
      <c r="G134" s="18">
        <v>0</v>
      </c>
      <c r="H134" s="18">
        <v>0</v>
      </c>
      <c r="I134" s="204"/>
      <c r="J134" s="205"/>
      <c r="K134" s="205"/>
      <c r="L134" s="206"/>
    </row>
    <row r="135" spans="1:12" ht="12.75">
      <c r="A135" s="210" t="s">
        <v>22</v>
      </c>
      <c r="B135" s="211" t="s">
        <v>29</v>
      </c>
      <c r="C135" s="212"/>
      <c r="D135" s="213"/>
      <c r="E135" s="39"/>
      <c r="F135" s="18">
        <f t="shared" si="5"/>
        <v>75856.5</v>
      </c>
      <c r="G135" s="18">
        <f>SUM(G136:G168)</f>
        <v>75856.5</v>
      </c>
      <c r="H135" s="18">
        <f>SUM(H136:H168)</f>
        <v>34916.2</v>
      </c>
      <c r="I135" s="214"/>
      <c r="J135" s="215"/>
      <c r="K135" s="215"/>
      <c r="L135" s="216"/>
    </row>
    <row r="136" spans="1:12" ht="66.75" customHeight="1">
      <c r="A136" s="217" t="s">
        <v>22</v>
      </c>
      <c r="B136" s="218" t="s">
        <v>198</v>
      </c>
      <c r="C136" s="219" t="s">
        <v>148</v>
      </c>
      <c r="D136" s="219" t="s">
        <v>55</v>
      </c>
      <c r="E136" s="39"/>
      <c r="F136" s="19">
        <f t="shared" si="5"/>
        <v>1970</v>
      </c>
      <c r="G136" s="19">
        <v>1970</v>
      </c>
      <c r="H136" s="19">
        <v>1970</v>
      </c>
      <c r="I136" s="220" t="s">
        <v>22</v>
      </c>
      <c r="J136" s="220" t="s">
        <v>22</v>
      </c>
      <c r="K136" s="220" t="s">
        <v>22</v>
      </c>
      <c r="L136" s="221" t="s">
        <v>201</v>
      </c>
    </row>
    <row r="137" spans="1:12" ht="66.75" customHeight="1">
      <c r="A137" s="222" t="s">
        <v>22</v>
      </c>
      <c r="B137" s="223" t="s">
        <v>22</v>
      </c>
      <c r="C137" s="224" t="s">
        <v>148</v>
      </c>
      <c r="D137" s="224" t="s">
        <v>55</v>
      </c>
      <c r="E137" s="39"/>
      <c r="F137" s="19">
        <f t="shared" si="5"/>
        <v>0</v>
      </c>
      <c r="G137" s="19">
        <v>0</v>
      </c>
      <c r="H137" s="19">
        <v>0</v>
      </c>
      <c r="I137" s="225" t="s">
        <v>22</v>
      </c>
      <c r="J137" s="226" t="s">
        <v>22</v>
      </c>
      <c r="K137" s="226" t="s">
        <v>22</v>
      </c>
      <c r="L137" s="227" t="s">
        <v>202</v>
      </c>
    </row>
    <row r="138" spans="1:12" ht="66.75" customHeight="1">
      <c r="A138" s="228" t="s">
        <v>22</v>
      </c>
      <c r="B138" s="229" t="s">
        <v>22</v>
      </c>
      <c r="C138" s="230" t="s">
        <v>148</v>
      </c>
      <c r="D138" s="230" t="s">
        <v>55</v>
      </c>
      <c r="E138" s="39"/>
      <c r="F138" s="19">
        <f t="shared" si="5"/>
        <v>0</v>
      </c>
      <c r="G138" s="19">
        <v>0</v>
      </c>
      <c r="H138" s="19">
        <v>0</v>
      </c>
      <c r="I138" s="231" t="s">
        <v>22</v>
      </c>
      <c r="J138" s="225" t="s">
        <v>22</v>
      </c>
      <c r="K138" s="225" t="s">
        <v>22</v>
      </c>
      <c r="L138" s="232" t="s">
        <v>202</v>
      </c>
    </row>
    <row r="139" spans="1:12" ht="66.75" customHeight="1">
      <c r="A139" s="217" t="s">
        <v>22</v>
      </c>
      <c r="B139" s="218" t="s">
        <v>66</v>
      </c>
      <c r="C139" s="219" t="s">
        <v>67</v>
      </c>
      <c r="D139" s="219" t="s">
        <v>68</v>
      </c>
      <c r="E139" s="39"/>
      <c r="F139" s="19">
        <f t="shared" si="5"/>
        <v>3550</v>
      </c>
      <c r="G139" s="19">
        <v>3550</v>
      </c>
      <c r="H139" s="19">
        <v>1420</v>
      </c>
      <c r="I139" s="220" t="s">
        <v>22</v>
      </c>
      <c r="J139" s="220" t="s">
        <v>22</v>
      </c>
      <c r="K139" s="220" t="s">
        <v>22</v>
      </c>
      <c r="L139" s="221" t="s">
        <v>56</v>
      </c>
    </row>
    <row r="140" spans="1:12" ht="66.75" customHeight="1">
      <c r="A140" s="222" t="s">
        <v>22</v>
      </c>
      <c r="B140" s="223" t="s">
        <v>22</v>
      </c>
      <c r="C140" s="224" t="s">
        <v>67</v>
      </c>
      <c r="D140" s="224" t="s">
        <v>68</v>
      </c>
      <c r="E140" s="39"/>
      <c r="F140" s="19">
        <f t="shared" si="5"/>
        <v>0</v>
      </c>
      <c r="G140" s="19">
        <v>0</v>
      </c>
      <c r="H140" s="19">
        <v>0</v>
      </c>
      <c r="I140" s="225" t="s">
        <v>22</v>
      </c>
      <c r="J140" s="226" t="s">
        <v>22</v>
      </c>
      <c r="K140" s="226" t="s">
        <v>22</v>
      </c>
      <c r="L140" s="227" t="s">
        <v>56</v>
      </c>
    </row>
    <row r="141" spans="1:12" ht="66.75" customHeight="1">
      <c r="A141" s="228" t="s">
        <v>22</v>
      </c>
      <c r="B141" s="229" t="s">
        <v>22</v>
      </c>
      <c r="C141" s="230" t="s">
        <v>67</v>
      </c>
      <c r="D141" s="230" t="s">
        <v>68</v>
      </c>
      <c r="E141" s="39"/>
      <c r="F141" s="19">
        <f t="shared" si="5"/>
        <v>0</v>
      </c>
      <c r="G141" s="19">
        <v>0</v>
      </c>
      <c r="H141" s="19">
        <v>0</v>
      </c>
      <c r="I141" s="231" t="s">
        <v>22</v>
      </c>
      <c r="J141" s="225" t="s">
        <v>22</v>
      </c>
      <c r="K141" s="225" t="s">
        <v>22</v>
      </c>
      <c r="L141" s="232" t="s">
        <v>56</v>
      </c>
    </row>
    <row r="142" spans="1:12" ht="66.75" customHeight="1">
      <c r="A142" s="217" t="s">
        <v>22</v>
      </c>
      <c r="B142" s="218" t="s">
        <v>78</v>
      </c>
      <c r="C142" s="219" t="s">
        <v>67</v>
      </c>
      <c r="D142" s="219" t="s">
        <v>68</v>
      </c>
      <c r="E142" s="39"/>
      <c r="F142" s="19">
        <f t="shared" si="5"/>
        <v>6000</v>
      </c>
      <c r="G142" s="19">
        <v>6000</v>
      </c>
      <c r="H142" s="19">
        <v>0</v>
      </c>
      <c r="I142" s="220" t="s">
        <v>22</v>
      </c>
      <c r="J142" s="220" t="s">
        <v>22</v>
      </c>
      <c r="K142" s="220" t="s">
        <v>22</v>
      </c>
      <c r="L142" s="221" t="s">
        <v>56</v>
      </c>
    </row>
    <row r="143" spans="1:12" ht="66.75" customHeight="1">
      <c r="A143" s="222" t="s">
        <v>22</v>
      </c>
      <c r="B143" s="223" t="s">
        <v>22</v>
      </c>
      <c r="C143" s="224" t="s">
        <v>67</v>
      </c>
      <c r="D143" s="224" t="s">
        <v>68</v>
      </c>
      <c r="E143" s="39"/>
      <c r="F143" s="19">
        <f t="shared" si="5"/>
        <v>0</v>
      </c>
      <c r="G143" s="19">
        <v>0</v>
      </c>
      <c r="H143" s="19">
        <v>0</v>
      </c>
      <c r="I143" s="225" t="s">
        <v>22</v>
      </c>
      <c r="J143" s="226" t="s">
        <v>22</v>
      </c>
      <c r="K143" s="226" t="s">
        <v>22</v>
      </c>
      <c r="L143" s="227" t="s">
        <v>56</v>
      </c>
    </row>
    <row r="144" spans="1:12" ht="66.75" customHeight="1">
      <c r="A144" s="228" t="s">
        <v>22</v>
      </c>
      <c r="B144" s="229" t="s">
        <v>22</v>
      </c>
      <c r="C144" s="230" t="s">
        <v>67</v>
      </c>
      <c r="D144" s="230" t="s">
        <v>68</v>
      </c>
      <c r="E144" s="39"/>
      <c r="F144" s="19">
        <f t="shared" si="5"/>
        <v>0</v>
      </c>
      <c r="G144" s="19">
        <v>0</v>
      </c>
      <c r="H144" s="19">
        <v>0</v>
      </c>
      <c r="I144" s="231" t="s">
        <v>22</v>
      </c>
      <c r="J144" s="225" t="s">
        <v>22</v>
      </c>
      <c r="K144" s="225" t="s">
        <v>22</v>
      </c>
      <c r="L144" s="232" t="s">
        <v>56</v>
      </c>
    </row>
    <row r="145" spans="1:12" ht="66.75" customHeight="1">
      <c r="A145" s="217" t="s">
        <v>22</v>
      </c>
      <c r="B145" s="218" t="s">
        <v>79</v>
      </c>
      <c r="C145" s="219" t="s">
        <v>67</v>
      </c>
      <c r="D145" s="219" t="s">
        <v>70</v>
      </c>
      <c r="E145" s="39"/>
      <c r="F145" s="19">
        <f t="shared" si="5"/>
        <v>8470</v>
      </c>
      <c r="G145" s="19">
        <v>8470</v>
      </c>
      <c r="H145" s="19">
        <v>3630</v>
      </c>
      <c r="I145" s="220" t="s">
        <v>22</v>
      </c>
      <c r="J145" s="220" t="s">
        <v>22</v>
      </c>
      <c r="K145" s="220" t="s">
        <v>22</v>
      </c>
      <c r="L145" s="221" t="s">
        <v>56</v>
      </c>
    </row>
    <row r="146" spans="1:12" ht="66.75" customHeight="1">
      <c r="A146" s="222" t="s">
        <v>22</v>
      </c>
      <c r="B146" s="223" t="s">
        <v>22</v>
      </c>
      <c r="C146" s="224" t="s">
        <v>67</v>
      </c>
      <c r="D146" s="224" t="s">
        <v>70</v>
      </c>
      <c r="E146" s="39"/>
      <c r="F146" s="19">
        <f t="shared" si="5"/>
        <v>0</v>
      </c>
      <c r="G146" s="19">
        <v>0</v>
      </c>
      <c r="H146" s="19">
        <v>0</v>
      </c>
      <c r="I146" s="225" t="s">
        <v>22</v>
      </c>
      <c r="J146" s="226" t="s">
        <v>22</v>
      </c>
      <c r="K146" s="226" t="s">
        <v>22</v>
      </c>
      <c r="L146" s="227" t="s">
        <v>56</v>
      </c>
    </row>
    <row r="147" spans="1:12" ht="66.75" customHeight="1">
      <c r="A147" s="228" t="s">
        <v>22</v>
      </c>
      <c r="B147" s="229" t="s">
        <v>22</v>
      </c>
      <c r="C147" s="230" t="s">
        <v>67</v>
      </c>
      <c r="D147" s="230" t="s">
        <v>70</v>
      </c>
      <c r="E147" s="39"/>
      <c r="F147" s="19">
        <f t="shared" si="5"/>
        <v>0</v>
      </c>
      <c r="G147" s="19">
        <v>0</v>
      </c>
      <c r="H147" s="19">
        <v>0</v>
      </c>
      <c r="I147" s="231" t="s">
        <v>22</v>
      </c>
      <c r="J147" s="225" t="s">
        <v>22</v>
      </c>
      <c r="K147" s="225" t="s">
        <v>22</v>
      </c>
      <c r="L147" s="232" t="s">
        <v>56</v>
      </c>
    </row>
    <row r="148" spans="1:12" ht="66.75" customHeight="1">
      <c r="A148" s="217" t="s">
        <v>22</v>
      </c>
      <c r="B148" s="218" t="s">
        <v>80</v>
      </c>
      <c r="C148" s="219" t="s">
        <v>67</v>
      </c>
      <c r="D148" s="219" t="s">
        <v>70</v>
      </c>
      <c r="E148" s="39"/>
      <c r="F148" s="19">
        <f t="shared" si="5"/>
        <v>5775</v>
      </c>
      <c r="G148" s="19">
        <v>5775</v>
      </c>
      <c r="H148" s="19">
        <v>2887.5</v>
      </c>
      <c r="I148" s="220" t="s">
        <v>22</v>
      </c>
      <c r="J148" s="220" t="s">
        <v>22</v>
      </c>
      <c r="K148" s="220" t="s">
        <v>22</v>
      </c>
      <c r="L148" s="221" t="s">
        <v>203</v>
      </c>
    </row>
    <row r="149" spans="1:12" ht="66.75" customHeight="1">
      <c r="A149" s="222" t="s">
        <v>22</v>
      </c>
      <c r="B149" s="223" t="s">
        <v>22</v>
      </c>
      <c r="C149" s="224" t="s">
        <v>67</v>
      </c>
      <c r="D149" s="224" t="s">
        <v>70</v>
      </c>
      <c r="E149" s="39"/>
      <c r="F149" s="19">
        <f t="shared" si="5"/>
        <v>0</v>
      </c>
      <c r="G149" s="19">
        <v>0</v>
      </c>
      <c r="H149" s="19">
        <v>0</v>
      </c>
      <c r="I149" s="225" t="s">
        <v>22</v>
      </c>
      <c r="J149" s="226" t="s">
        <v>22</v>
      </c>
      <c r="K149" s="226" t="s">
        <v>22</v>
      </c>
      <c r="L149" s="227" t="s">
        <v>56</v>
      </c>
    </row>
    <row r="150" spans="1:12" ht="66.75" customHeight="1">
      <c r="A150" s="228" t="s">
        <v>22</v>
      </c>
      <c r="B150" s="229" t="s">
        <v>22</v>
      </c>
      <c r="C150" s="230" t="s">
        <v>67</v>
      </c>
      <c r="D150" s="230" t="s">
        <v>70</v>
      </c>
      <c r="E150" s="39"/>
      <c r="F150" s="19">
        <f t="shared" si="5"/>
        <v>0</v>
      </c>
      <c r="G150" s="19">
        <v>0</v>
      </c>
      <c r="H150" s="19">
        <v>0</v>
      </c>
      <c r="I150" s="231" t="s">
        <v>22</v>
      </c>
      <c r="J150" s="225" t="s">
        <v>22</v>
      </c>
      <c r="K150" s="225" t="s">
        <v>22</v>
      </c>
      <c r="L150" s="232" t="s">
        <v>56</v>
      </c>
    </row>
    <row r="151" spans="1:12" ht="66.75" customHeight="1">
      <c r="A151" s="217" t="s">
        <v>22</v>
      </c>
      <c r="B151" s="218" t="s">
        <v>81</v>
      </c>
      <c r="C151" s="219" t="s">
        <v>67</v>
      </c>
      <c r="D151" s="219" t="s">
        <v>70</v>
      </c>
      <c r="E151" s="39"/>
      <c r="F151" s="19">
        <f t="shared" si="5"/>
        <v>9639</v>
      </c>
      <c r="G151" s="19">
        <v>9639</v>
      </c>
      <c r="H151" s="19">
        <v>5508</v>
      </c>
      <c r="I151" s="220" t="s">
        <v>22</v>
      </c>
      <c r="J151" s="220" t="s">
        <v>22</v>
      </c>
      <c r="K151" s="220" t="s">
        <v>22</v>
      </c>
      <c r="L151" s="221" t="s">
        <v>56</v>
      </c>
    </row>
    <row r="152" spans="1:12" ht="66.75" customHeight="1">
      <c r="A152" s="222" t="s">
        <v>22</v>
      </c>
      <c r="B152" s="223" t="s">
        <v>22</v>
      </c>
      <c r="C152" s="224" t="s">
        <v>67</v>
      </c>
      <c r="D152" s="224" t="s">
        <v>70</v>
      </c>
      <c r="E152" s="39"/>
      <c r="F152" s="19">
        <f t="shared" si="5"/>
        <v>0</v>
      </c>
      <c r="G152" s="19">
        <v>0</v>
      </c>
      <c r="H152" s="19">
        <v>0</v>
      </c>
      <c r="I152" s="225" t="s">
        <v>22</v>
      </c>
      <c r="J152" s="226" t="s">
        <v>22</v>
      </c>
      <c r="K152" s="226" t="s">
        <v>22</v>
      </c>
      <c r="L152" s="227" t="s">
        <v>56</v>
      </c>
    </row>
    <row r="153" spans="1:12" ht="66.75" customHeight="1">
      <c r="A153" s="228" t="s">
        <v>22</v>
      </c>
      <c r="B153" s="229" t="s">
        <v>22</v>
      </c>
      <c r="C153" s="230" t="s">
        <v>67</v>
      </c>
      <c r="D153" s="230" t="s">
        <v>70</v>
      </c>
      <c r="E153" s="39"/>
      <c r="F153" s="19">
        <f t="shared" si="5"/>
        <v>0</v>
      </c>
      <c r="G153" s="19">
        <v>0</v>
      </c>
      <c r="H153" s="19">
        <v>0</v>
      </c>
      <c r="I153" s="231" t="s">
        <v>22</v>
      </c>
      <c r="J153" s="225" t="s">
        <v>22</v>
      </c>
      <c r="K153" s="225" t="s">
        <v>22</v>
      </c>
      <c r="L153" s="232" t="s">
        <v>56</v>
      </c>
    </row>
    <row r="154" spans="1:12" ht="66.75" customHeight="1">
      <c r="A154" s="217" t="s">
        <v>22</v>
      </c>
      <c r="B154" s="218" t="s">
        <v>82</v>
      </c>
      <c r="C154" s="219" t="s">
        <v>76</v>
      </c>
      <c r="D154" s="219" t="s">
        <v>72</v>
      </c>
      <c r="E154" s="39"/>
      <c r="F154" s="19">
        <f t="shared" si="5"/>
        <v>8245</v>
      </c>
      <c r="G154" s="19">
        <v>8245</v>
      </c>
      <c r="H154" s="19">
        <v>2968.2</v>
      </c>
      <c r="I154" s="220" t="s">
        <v>22</v>
      </c>
      <c r="J154" s="220" t="s">
        <v>22</v>
      </c>
      <c r="K154" s="220" t="s">
        <v>22</v>
      </c>
      <c r="L154" s="221" t="s">
        <v>56</v>
      </c>
    </row>
    <row r="155" spans="1:12" ht="66.75" customHeight="1">
      <c r="A155" s="222" t="s">
        <v>22</v>
      </c>
      <c r="B155" s="223" t="s">
        <v>22</v>
      </c>
      <c r="C155" s="224" t="s">
        <v>76</v>
      </c>
      <c r="D155" s="224" t="s">
        <v>72</v>
      </c>
      <c r="E155" s="39"/>
      <c r="F155" s="19">
        <f t="shared" si="5"/>
        <v>0</v>
      </c>
      <c r="G155" s="19">
        <v>0</v>
      </c>
      <c r="H155" s="19">
        <v>0</v>
      </c>
      <c r="I155" s="225" t="s">
        <v>22</v>
      </c>
      <c r="J155" s="226" t="s">
        <v>22</v>
      </c>
      <c r="K155" s="226" t="s">
        <v>22</v>
      </c>
      <c r="L155" s="227" t="s">
        <v>56</v>
      </c>
    </row>
    <row r="156" spans="1:12" ht="66.75" customHeight="1">
      <c r="A156" s="228" t="s">
        <v>22</v>
      </c>
      <c r="B156" s="229" t="s">
        <v>22</v>
      </c>
      <c r="C156" s="230" t="s">
        <v>76</v>
      </c>
      <c r="D156" s="230" t="s">
        <v>72</v>
      </c>
      <c r="E156" s="39"/>
      <c r="F156" s="19">
        <f t="shared" si="5"/>
        <v>0</v>
      </c>
      <c r="G156" s="19">
        <v>0</v>
      </c>
      <c r="H156" s="19">
        <v>0</v>
      </c>
      <c r="I156" s="231" t="s">
        <v>22</v>
      </c>
      <c r="J156" s="225" t="s">
        <v>22</v>
      </c>
      <c r="K156" s="225" t="s">
        <v>22</v>
      </c>
      <c r="L156" s="232" t="s">
        <v>56</v>
      </c>
    </row>
    <row r="157" spans="1:12" ht="66.75" customHeight="1">
      <c r="A157" s="217" t="s">
        <v>22</v>
      </c>
      <c r="B157" s="218" t="s">
        <v>117</v>
      </c>
      <c r="C157" s="219" t="s">
        <v>67</v>
      </c>
      <c r="D157" s="219" t="s">
        <v>106</v>
      </c>
      <c r="E157" s="39"/>
      <c r="F157" s="19">
        <f t="shared" si="5"/>
        <v>10160</v>
      </c>
      <c r="G157" s="19">
        <v>10160</v>
      </c>
      <c r="H157" s="19">
        <v>3175</v>
      </c>
      <c r="I157" s="220" t="s">
        <v>22</v>
      </c>
      <c r="J157" s="220" t="s">
        <v>22</v>
      </c>
      <c r="K157" s="220" t="s">
        <v>22</v>
      </c>
      <c r="L157" s="221" t="s">
        <v>56</v>
      </c>
    </row>
    <row r="158" spans="1:12" ht="66.75" customHeight="1">
      <c r="A158" s="222" t="s">
        <v>22</v>
      </c>
      <c r="B158" s="223" t="s">
        <v>22</v>
      </c>
      <c r="C158" s="224" t="s">
        <v>67</v>
      </c>
      <c r="D158" s="224" t="s">
        <v>106</v>
      </c>
      <c r="E158" s="39"/>
      <c r="F158" s="19">
        <f t="shared" si="5"/>
        <v>0</v>
      </c>
      <c r="G158" s="19">
        <v>0</v>
      </c>
      <c r="H158" s="19">
        <v>0</v>
      </c>
      <c r="I158" s="225" t="s">
        <v>22</v>
      </c>
      <c r="J158" s="226" t="s">
        <v>22</v>
      </c>
      <c r="K158" s="226" t="s">
        <v>22</v>
      </c>
      <c r="L158" s="227" t="s">
        <v>56</v>
      </c>
    </row>
    <row r="159" spans="1:12" ht="66.75" customHeight="1">
      <c r="A159" s="228" t="s">
        <v>22</v>
      </c>
      <c r="B159" s="229" t="s">
        <v>22</v>
      </c>
      <c r="C159" s="230" t="s">
        <v>67</v>
      </c>
      <c r="D159" s="230" t="s">
        <v>106</v>
      </c>
      <c r="E159" s="39"/>
      <c r="F159" s="19">
        <f t="shared" si="5"/>
        <v>0</v>
      </c>
      <c r="G159" s="19">
        <v>0</v>
      </c>
      <c r="H159" s="19">
        <v>0</v>
      </c>
      <c r="I159" s="231" t="s">
        <v>22</v>
      </c>
      <c r="J159" s="225" t="s">
        <v>22</v>
      </c>
      <c r="K159" s="225" t="s">
        <v>22</v>
      </c>
      <c r="L159" s="232" t="s">
        <v>56</v>
      </c>
    </row>
    <row r="160" spans="1:12" ht="66.75" customHeight="1">
      <c r="A160" s="217" t="s">
        <v>22</v>
      </c>
      <c r="B160" s="218" t="s">
        <v>149</v>
      </c>
      <c r="C160" s="219" t="s">
        <v>67</v>
      </c>
      <c r="D160" s="219" t="s">
        <v>106</v>
      </c>
      <c r="E160" s="39"/>
      <c r="F160" s="19">
        <f t="shared" si="5"/>
        <v>4410</v>
      </c>
      <c r="G160" s="19">
        <v>4410</v>
      </c>
      <c r="H160" s="19">
        <v>2520</v>
      </c>
      <c r="I160" s="220" t="s">
        <v>22</v>
      </c>
      <c r="J160" s="220" t="s">
        <v>22</v>
      </c>
      <c r="K160" s="220" t="s">
        <v>22</v>
      </c>
      <c r="L160" s="221" t="s">
        <v>56</v>
      </c>
    </row>
    <row r="161" spans="1:12" ht="66.75" customHeight="1">
      <c r="A161" s="222" t="s">
        <v>22</v>
      </c>
      <c r="B161" s="223" t="s">
        <v>22</v>
      </c>
      <c r="C161" s="224" t="s">
        <v>67</v>
      </c>
      <c r="D161" s="224" t="s">
        <v>106</v>
      </c>
      <c r="E161" s="39"/>
      <c r="F161" s="19">
        <f t="shared" si="5"/>
        <v>0</v>
      </c>
      <c r="G161" s="19">
        <v>0</v>
      </c>
      <c r="H161" s="19">
        <v>0</v>
      </c>
      <c r="I161" s="225" t="s">
        <v>22</v>
      </c>
      <c r="J161" s="226" t="s">
        <v>22</v>
      </c>
      <c r="K161" s="226" t="s">
        <v>22</v>
      </c>
      <c r="L161" s="227" t="s">
        <v>56</v>
      </c>
    </row>
    <row r="162" spans="1:12" ht="66.75" customHeight="1">
      <c r="A162" s="228" t="s">
        <v>22</v>
      </c>
      <c r="B162" s="229" t="s">
        <v>22</v>
      </c>
      <c r="C162" s="230" t="s">
        <v>67</v>
      </c>
      <c r="D162" s="230" t="s">
        <v>106</v>
      </c>
      <c r="E162" s="39"/>
      <c r="F162" s="19">
        <f t="shared" si="5"/>
        <v>0</v>
      </c>
      <c r="G162" s="19">
        <v>0</v>
      </c>
      <c r="H162" s="19">
        <v>0</v>
      </c>
      <c r="I162" s="231" t="s">
        <v>22</v>
      </c>
      <c r="J162" s="225" t="s">
        <v>22</v>
      </c>
      <c r="K162" s="225" t="s">
        <v>22</v>
      </c>
      <c r="L162" s="232" t="s">
        <v>56</v>
      </c>
    </row>
    <row r="163" spans="1:12" ht="66.75" customHeight="1">
      <c r="A163" s="217" t="s">
        <v>22</v>
      </c>
      <c r="B163" s="218" t="s">
        <v>199</v>
      </c>
      <c r="C163" s="219" t="s">
        <v>67</v>
      </c>
      <c r="D163" s="219" t="s">
        <v>109</v>
      </c>
      <c r="E163" s="39"/>
      <c r="F163" s="19">
        <f t="shared" si="5"/>
        <v>10880</v>
      </c>
      <c r="G163" s="19">
        <v>10880</v>
      </c>
      <c r="H163" s="19">
        <v>4080</v>
      </c>
      <c r="I163" s="220" t="s">
        <v>22</v>
      </c>
      <c r="J163" s="220" t="s">
        <v>22</v>
      </c>
      <c r="K163" s="220" t="s">
        <v>22</v>
      </c>
      <c r="L163" s="221" t="s">
        <v>56</v>
      </c>
    </row>
    <row r="164" spans="1:12" ht="66.75" customHeight="1">
      <c r="A164" s="222" t="s">
        <v>22</v>
      </c>
      <c r="B164" s="223" t="s">
        <v>22</v>
      </c>
      <c r="C164" s="224" t="s">
        <v>67</v>
      </c>
      <c r="D164" s="224" t="s">
        <v>109</v>
      </c>
      <c r="E164" s="39"/>
      <c r="F164" s="19">
        <f t="shared" si="5"/>
        <v>0</v>
      </c>
      <c r="G164" s="19">
        <v>0</v>
      </c>
      <c r="H164" s="19">
        <v>0</v>
      </c>
      <c r="I164" s="225" t="s">
        <v>22</v>
      </c>
      <c r="J164" s="226" t="s">
        <v>22</v>
      </c>
      <c r="K164" s="226" t="s">
        <v>22</v>
      </c>
      <c r="L164" s="227" t="s">
        <v>56</v>
      </c>
    </row>
    <row r="165" spans="1:12" ht="66.75" customHeight="1">
      <c r="A165" s="228" t="s">
        <v>22</v>
      </c>
      <c r="B165" s="229" t="s">
        <v>22</v>
      </c>
      <c r="C165" s="230" t="s">
        <v>67</v>
      </c>
      <c r="D165" s="230" t="s">
        <v>109</v>
      </c>
      <c r="E165" s="39"/>
      <c r="F165" s="19">
        <f t="shared" si="5"/>
        <v>0</v>
      </c>
      <c r="G165" s="19">
        <v>0</v>
      </c>
      <c r="H165" s="19">
        <v>0</v>
      </c>
      <c r="I165" s="231" t="s">
        <v>22</v>
      </c>
      <c r="J165" s="225" t="s">
        <v>22</v>
      </c>
      <c r="K165" s="225" t="s">
        <v>22</v>
      </c>
      <c r="L165" s="232" t="s">
        <v>56</v>
      </c>
    </row>
    <row r="166" spans="1:12" ht="66.75" customHeight="1">
      <c r="A166" s="217" t="s">
        <v>22</v>
      </c>
      <c r="B166" s="218" t="s">
        <v>118</v>
      </c>
      <c r="C166" s="219" t="s">
        <v>67</v>
      </c>
      <c r="D166" s="219" t="s">
        <v>109</v>
      </c>
      <c r="E166" s="39"/>
      <c r="F166" s="19">
        <f t="shared" si="5"/>
        <v>6757.5</v>
      </c>
      <c r="G166" s="19">
        <v>6757.5</v>
      </c>
      <c r="H166" s="19">
        <f>3975+2782.5</f>
        <v>6757.5</v>
      </c>
      <c r="I166" s="220" t="s">
        <v>22</v>
      </c>
      <c r="J166" s="220" t="s">
        <v>22</v>
      </c>
      <c r="K166" s="220" t="s">
        <v>22</v>
      </c>
      <c r="L166" s="221" t="s">
        <v>204</v>
      </c>
    </row>
    <row r="167" spans="1:12" ht="66.75" customHeight="1">
      <c r="A167" s="222" t="s">
        <v>22</v>
      </c>
      <c r="B167" s="223" t="s">
        <v>22</v>
      </c>
      <c r="C167" s="224" t="s">
        <v>67</v>
      </c>
      <c r="D167" s="224" t="s">
        <v>109</v>
      </c>
      <c r="E167" s="39"/>
      <c r="F167" s="19">
        <f t="shared" si="5"/>
        <v>0</v>
      </c>
      <c r="G167" s="19">
        <v>0</v>
      </c>
      <c r="H167" s="19">
        <v>0</v>
      </c>
      <c r="I167" s="225" t="s">
        <v>22</v>
      </c>
      <c r="J167" s="226" t="s">
        <v>22</v>
      </c>
      <c r="K167" s="226" t="s">
        <v>22</v>
      </c>
      <c r="L167" s="227" t="s">
        <v>56</v>
      </c>
    </row>
    <row r="168" spans="1:12" ht="66.75" customHeight="1">
      <c r="A168" s="228" t="s">
        <v>22</v>
      </c>
      <c r="B168" s="229" t="s">
        <v>22</v>
      </c>
      <c r="C168" s="230" t="s">
        <v>67</v>
      </c>
      <c r="D168" s="230" t="s">
        <v>109</v>
      </c>
      <c r="E168" s="39"/>
      <c r="F168" s="19">
        <f t="shared" si="5"/>
        <v>0</v>
      </c>
      <c r="G168" s="19">
        <v>0</v>
      </c>
      <c r="H168" s="19">
        <v>0</v>
      </c>
      <c r="I168" s="231" t="s">
        <v>22</v>
      </c>
      <c r="J168" s="225" t="s">
        <v>22</v>
      </c>
      <c r="K168" s="225" t="s">
        <v>22</v>
      </c>
      <c r="L168" s="232" t="s">
        <v>56</v>
      </c>
    </row>
    <row r="169" spans="1:12" ht="12.75">
      <c r="A169" s="233" t="s">
        <v>22</v>
      </c>
      <c r="B169" s="234" t="s">
        <v>205</v>
      </c>
      <c r="C169" s="75"/>
      <c r="D169" s="75"/>
      <c r="E169" s="235"/>
      <c r="F169" s="236"/>
      <c r="G169" s="18">
        <f>G48-G52</f>
        <v>162747.60000000003</v>
      </c>
      <c r="H169" s="237" t="s">
        <v>22</v>
      </c>
      <c r="I169" s="238"/>
      <c r="J169" s="238"/>
      <c r="K169" s="238"/>
      <c r="L169" s="239"/>
    </row>
    <row r="170" spans="1:12" ht="12.75">
      <c r="A170" s="240"/>
      <c r="B170" s="234"/>
      <c r="C170" s="75"/>
      <c r="D170" s="75"/>
      <c r="E170" s="235"/>
      <c r="F170" s="236"/>
      <c r="G170" s="18">
        <v>0</v>
      </c>
      <c r="H170" s="241"/>
      <c r="I170" s="242"/>
      <c r="J170" s="242"/>
      <c r="K170" s="242"/>
      <c r="L170" s="243"/>
    </row>
    <row r="171" spans="1:12" ht="12.75">
      <c r="A171" s="240"/>
      <c r="B171" s="244"/>
      <c r="C171" s="245"/>
      <c r="D171" s="245"/>
      <c r="E171" s="246"/>
      <c r="F171" s="247"/>
      <c r="G171" s="18">
        <v>0</v>
      </c>
      <c r="H171" s="241"/>
      <c r="I171" s="242"/>
      <c r="J171" s="242"/>
      <c r="K171" s="242"/>
      <c r="L171" s="243"/>
    </row>
    <row r="172" spans="1:12" ht="12.75">
      <c r="A172" s="248" t="s">
        <v>22</v>
      </c>
      <c r="B172" s="249" t="s">
        <v>206</v>
      </c>
      <c r="C172" s="250"/>
      <c r="D172" s="250"/>
      <c r="E172" s="251"/>
      <c r="F172" s="252"/>
      <c r="G172" s="18">
        <f>G39-G43</f>
        <v>0</v>
      </c>
      <c r="H172" s="253"/>
      <c r="I172" s="254"/>
      <c r="J172" s="254"/>
      <c r="K172" s="254"/>
      <c r="L172" s="255" t="s">
        <v>22</v>
      </c>
    </row>
    <row r="173" spans="1:12" ht="12.75">
      <c r="A173" s="11"/>
      <c r="B173" s="26"/>
      <c r="C173" s="26"/>
      <c r="D173" s="26"/>
      <c r="E173" s="39"/>
      <c r="F173" s="18"/>
      <c r="G173" s="256"/>
      <c r="H173" s="257"/>
      <c r="I173" s="258"/>
      <c r="J173" s="258"/>
      <c r="K173" s="258"/>
      <c r="L173" s="258"/>
    </row>
    <row r="174" spans="1:12" s="5" customFormat="1" ht="15">
      <c r="A174" s="61"/>
      <c r="B174" s="69" t="s">
        <v>143</v>
      </c>
      <c r="C174" s="69"/>
      <c r="D174" s="69"/>
      <c r="E174" s="68" t="s">
        <v>28</v>
      </c>
      <c r="F174" s="259">
        <f>G174</f>
        <v>60140.3</v>
      </c>
      <c r="G174" s="259">
        <f>G178+G182+G189+G193+G197+G201+G205+G236+G243+G250</f>
        <v>60140.3</v>
      </c>
      <c r="H174" s="259">
        <f>H178+H182+H189+H193+H197+H201+H205+H236+H243+H250</f>
        <v>3519.4</v>
      </c>
      <c r="I174" s="260"/>
      <c r="J174" s="32"/>
      <c r="K174" s="32"/>
      <c r="L174" s="12"/>
    </row>
    <row r="175" spans="1:12" s="5" customFormat="1" ht="15">
      <c r="A175" s="61"/>
      <c r="B175" s="69"/>
      <c r="C175" s="69"/>
      <c r="D175" s="69"/>
      <c r="E175" s="68"/>
      <c r="F175" s="259">
        <f>G175</f>
        <v>0</v>
      </c>
      <c r="G175" s="259">
        <v>0</v>
      </c>
      <c r="H175" s="259">
        <v>0</v>
      </c>
      <c r="I175" s="32"/>
      <c r="J175" s="32"/>
      <c r="K175" s="32"/>
      <c r="L175" s="12"/>
    </row>
    <row r="176" spans="1:12" s="5" customFormat="1" ht="15">
      <c r="A176" s="61"/>
      <c r="B176" s="69"/>
      <c r="C176" s="69"/>
      <c r="D176" s="69"/>
      <c r="E176" s="68"/>
      <c r="F176" s="259">
        <f>G176</f>
        <v>0</v>
      </c>
      <c r="G176" s="259">
        <v>0</v>
      </c>
      <c r="H176" s="259">
        <v>0</v>
      </c>
      <c r="I176" s="32"/>
      <c r="J176" s="32"/>
      <c r="K176" s="32"/>
      <c r="L176" s="12"/>
    </row>
    <row r="177" spans="1:12" s="5" customFormat="1" ht="15">
      <c r="A177" s="61"/>
      <c r="B177" s="60" t="s">
        <v>17</v>
      </c>
      <c r="C177" s="60"/>
      <c r="D177" s="60"/>
      <c r="E177" s="46"/>
      <c r="F177" s="259">
        <f>G177</f>
        <v>60140.3</v>
      </c>
      <c r="G177" s="259">
        <f>G174+G175+G176</f>
        <v>60140.3</v>
      </c>
      <c r="H177" s="259">
        <f>H174+H175+H176</f>
        <v>3519.4</v>
      </c>
      <c r="I177" s="32"/>
      <c r="J177" s="32"/>
      <c r="K177" s="32"/>
      <c r="L177" s="12"/>
    </row>
    <row r="178" spans="1:12" s="5" customFormat="1" ht="12.75">
      <c r="A178" s="61" t="s">
        <v>18</v>
      </c>
      <c r="B178" s="62" t="s">
        <v>150</v>
      </c>
      <c r="C178" s="62"/>
      <c r="D178" s="62"/>
      <c r="E178" s="42"/>
      <c r="F178" s="47">
        <f>G178</f>
        <v>0</v>
      </c>
      <c r="G178" s="47">
        <v>0</v>
      </c>
      <c r="H178" s="47">
        <v>0</v>
      </c>
      <c r="I178" s="12"/>
      <c r="J178" s="12"/>
      <c r="K178" s="12"/>
      <c r="L178" s="12"/>
    </row>
    <row r="179" spans="1:12" s="5" customFormat="1" ht="12.75">
      <c r="A179" s="61"/>
      <c r="B179" s="62"/>
      <c r="C179" s="62"/>
      <c r="D179" s="62"/>
      <c r="E179" s="42"/>
      <c r="F179" s="47">
        <f aca="true" t="shared" si="6" ref="F179:F200">G179</f>
        <v>0</v>
      </c>
      <c r="G179" s="47">
        <v>0</v>
      </c>
      <c r="H179" s="47">
        <v>0</v>
      </c>
      <c r="I179" s="12"/>
      <c r="J179" s="12"/>
      <c r="K179" s="12"/>
      <c r="L179" s="12"/>
    </row>
    <row r="180" spans="1:12" s="5" customFormat="1" ht="12.75">
      <c r="A180" s="61"/>
      <c r="B180" s="62"/>
      <c r="C180" s="62"/>
      <c r="D180" s="62"/>
      <c r="E180" s="42"/>
      <c r="F180" s="47">
        <f t="shared" si="6"/>
        <v>0</v>
      </c>
      <c r="G180" s="47">
        <v>0</v>
      </c>
      <c r="H180" s="47">
        <v>0</v>
      </c>
      <c r="I180" s="12"/>
      <c r="J180" s="12"/>
      <c r="K180" s="12"/>
      <c r="L180" s="12"/>
    </row>
    <row r="181" spans="1:12" s="5" customFormat="1" ht="12.75">
      <c r="A181" s="61"/>
      <c r="B181" s="60" t="s">
        <v>29</v>
      </c>
      <c r="C181" s="60"/>
      <c r="D181" s="60"/>
      <c r="E181" s="42"/>
      <c r="F181" s="47">
        <f t="shared" si="6"/>
        <v>0</v>
      </c>
      <c r="G181" s="47">
        <f>G178+G179+G180</f>
        <v>0</v>
      </c>
      <c r="H181" s="47">
        <v>0</v>
      </c>
      <c r="I181" s="12"/>
      <c r="J181" s="12"/>
      <c r="K181" s="12"/>
      <c r="L181" s="12"/>
    </row>
    <row r="182" spans="1:12" s="5" customFormat="1" ht="12.75">
      <c r="A182" s="61" t="s">
        <v>19</v>
      </c>
      <c r="B182" s="62" t="s">
        <v>33</v>
      </c>
      <c r="C182" s="73"/>
      <c r="D182" s="73"/>
      <c r="E182" s="42"/>
      <c r="F182" s="47">
        <f t="shared" si="6"/>
        <v>4500</v>
      </c>
      <c r="G182" s="47">
        <v>4500</v>
      </c>
      <c r="H182" s="47">
        <v>0</v>
      </c>
      <c r="I182" s="12"/>
      <c r="J182" s="12"/>
      <c r="K182" s="12"/>
      <c r="L182" s="12"/>
    </row>
    <row r="183" spans="1:12" s="5" customFormat="1" ht="12.75">
      <c r="A183" s="61"/>
      <c r="B183" s="73"/>
      <c r="C183" s="73"/>
      <c r="D183" s="73"/>
      <c r="E183" s="42"/>
      <c r="F183" s="47">
        <f t="shared" si="6"/>
        <v>0</v>
      </c>
      <c r="G183" s="47">
        <v>0</v>
      </c>
      <c r="H183" s="47">
        <v>0</v>
      </c>
      <c r="I183" s="12"/>
      <c r="J183" s="12"/>
      <c r="K183" s="12"/>
      <c r="L183" s="12"/>
    </row>
    <row r="184" spans="1:12" s="5" customFormat="1" ht="12.75">
      <c r="A184" s="61"/>
      <c r="B184" s="73"/>
      <c r="C184" s="73"/>
      <c r="D184" s="73"/>
      <c r="E184" s="42"/>
      <c r="F184" s="47">
        <f t="shared" si="6"/>
        <v>0</v>
      </c>
      <c r="G184" s="47">
        <v>0</v>
      </c>
      <c r="H184" s="47">
        <v>0</v>
      </c>
      <c r="I184" s="12"/>
      <c r="J184" s="12"/>
      <c r="K184" s="12"/>
      <c r="L184" s="12"/>
    </row>
    <row r="185" spans="1:12" s="5" customFormat="1" ht="12.75">
      <c r="A185" s="63"/>
      <c r="B185" s="60" t="s">
        <v>29</v>
      </c>
      <c r="C185" s="60"/>
      <c r="D185" s="60"/>
      <c r="E185" s="42"/>
      <c r="F185" s="47">
        <f t="shared" si="6"/>
        <v>4500</v>
      </c>
      <c r="G185" s="47">
        <f>G182+G183+G184</f>
        <v>4500</v>
      </c>
      <c r="H185" s="47">
        <f>H192+H193+H194</f>
        <v>0</v>
      </c>
      <c r="I185" s="12"/>
      <c r="J185" s="12"/>
      <c r="K185" s="12"/>
      <c r="L185" s="12"/>
    </row>
    <row r="186" spans="1:12" s="5" customFormat="1" ht="60" customHeight="1">
      <c r="A186" s="63"/>
      <c r="B186" s="64" t="s">
        <v>152</v>
      </c>
      <c r="C186" s="49" t="s">
        <v>59</v>
      </c>
      <c r="D186" s="49" t="s">
        <v>57</v>
      </c>
      <c r="E186" s="42"/>
      <c r="F186" s="47">
        <f t="shared" si="6"/>
        <v>3596</v>
      </c>
      <c r="G186" s="47">
        <v>3596</v>
      </c>
      <c r="H186" s="47">
        <v>0</v>
      </c>
      <c r="I186" s="32"/>
      <c r="J186" s="32"/>
      <c r="K186" s="32"/>
      <c r="L186" s="76" t="s">
        <v>123</v>
      </c>
    </row>
    <row r="187" spans="1:12" s="5" customFormat="1" ht="60" customHeight="1">
      <c r="A187" s="63"/>
      <c r="B187" s="65"/>
      <c r="C187" s="49"/>
      <c r="D187" s="49"/>
      <c r="E187" s="42"/>
      <c r="F187" s="47">
        <f t="shared" si="6"/>
        <v>0</v>
      </c>
      <c r="G187" s="47">
        <v>0</v>
      </c>
      <c r="H187" s="47">
        <v>0</v>
      </c>
      <c r="I187" s="32"/>
      <c r="J187" s="32"/>
      <c r="K187" s="32"/>
      <c r="L187" s="77"/>
    </row>
    <row r="188" spans="1:12" s="5" customFormat="1" ht="60" customHeight="1">
      <c r="A188" s="63"/>
      <c r="B188" s="66"/>
      <c r="C188" s="49"/>
      <c r="D188" s="49"/>
      <c r="E188" s="42"/>
      <c r="F188" s="47">
        <f t="shared" si="6"/>
        <v>0</v>
      </c>
      <c r="G188" s="47">
        <v>0</v>
      </c>
      <c r="H188" s="47">
        <v>0</v>
      </c>
      <c r="I188" s="32"/>
      <c r="J188" s="32"/>
      <c r="K188" s="32"/>
      <c r="L188" s="78"/>
    </row>
    <row r="189" spans="1:12" s="5" customFormat="1" ht="15">
      <c r="A189" s="61" t="s">
        <v>20</v>
      </c>
      <c r="B189" s="62" t="s">
        <v>46</v>
      </c>
      <c r="C189" s="62"/>
      <c r="D189" s="62"/>
      <c r="E189" s="42"/>
      <c r="F189" s="47">
        <f t="shared" si="6"/>
        <v>4000</v>
      </c>
      <c r="G189" s="47">
        <v>4000</v>
      </c>
      <c r="H189" s="47">
        <v>0</v>
      </c>
      <c r="I189" s="32"/>
      <c r="J189" s="32"/>
      <c r="K189" s="32"/>
      <c r="L189" s="12"/>
    </row>
    <row r="190" spans="1:12" s="5" customFormat="1" ht="15">
      <c r="A190" s="61"/>
      <c r="B190" s="62"/>
      <c r="C190" s="62"/>
      <c r="D190" s="62"/>
      <c r="E190" s="42"/>
      <c r="F190" s="47">
        <f t="shared" si="6"/>
        <v>0</v>
      </c>
      <c r="G190" s="47">
        <v>0</v>
      </c>
      <c r="H190" s="47">
        <v>0</v>
      </c>
      <c r="I190" s="32"/>
      <c r="J190" s="32"/>
      <c r="K190" s="32"/>
      <c r="L190" s="12"/>
    </row>
    <row r="191" spans="1:12" s="5" customFormat="1" ht="15">
      <c r="A191" s="61"/>
      <c r="B191" s="62"/>
      <c r="C191" s="62"/>
      <c r="D191" s="62"/>
      <c r="E191" s="42"/>
      <c r="F191" s="47">
        <f t="shared" si="6"/>
        <v>0</v>
      </c>
      <c r="G191" s="47">
        <v>0</v>
      </c>
      <c r="H191" s="47">
        <v>0</v>
      </c>
      <c r="I191" s="32"/>
      <c r="J191" s="32"/>
      <c r="K191" s="32"/>
      <c r="L191" s="12"/>
    </row>
    <row r="192" spans="1:12" s="5" customFormat="1" ht="15">
      <c r="A192" s="61"/>
      <c r="B192" s="60" t="s">
        <v>29</v>
      </c>
      <c r="C192" s="60"/>
      <c r="D192" s="60"/>
      <c r="E192" s="42"/>
      <c r="F192" s="47">
        <f t="shared" si="6"/>
        <v>4000</v>
      </c>
      <c r="G192" s="47">
        <f>G189+G190+G191</f>
        <v>4000</v>
      </c>
      <c r="H192" s="47">
        <f>H189+H190+H191</f>
        <v>0</v>
      </c>
      <c r="I192" s="32"/>
      <c r="J192" s="32"/>
      <c r="K192" s="32"/>
      <c r="L192" s="12"/>
    </row>
    <row r="193" spans="1:12" s="5" customFormat="1" ht="15">
      <c r="A193" s="61" t="s">
        <v>21</v>
      </c>
      <c r="B193" s="62" t="s">
        <v>47</v>
      </c>
      <c r="C193" s="62"/>
      <c r="D193" s="62"/>
      <c r="E193" s="42"/>
      <c r="F193" s="47">
        <f t="shared" si="6"/>
        <v>4000</v>
      </c>
      <c r="G193" s="47">
        <v>4000</v>
      </c>
      <c r="H193" s="47">
        <v>0</v>
      </c>
      <c r="I193" s="32"/>
      <c r="J193" s="32"/>
      <c r="K193" s="32"/>
      <c r="L193" s="12"/>
    </row>
    <row r="194" spans="1:12" s="5" customFormat="1" ht="15">
      <c r="A194" s="61"/>
      <c r="B194" s="62"/>
      <c r="C194" s="62"/>
      <c r="D194" s="62"/>
      <c r="E194" s="42"/>
      <c r="F194" s="47">
        <f t="shared" si="6"/>
        <v>0</v>
      </c>
      <c r="G194" s="47">
        <v>0</v>
      </c>
      <c r="H194" s="47">
        <v>0</v>
      </c>
      <c r="I194" s="32"/>
      <c r="J194" s="32"/>
      <c r="K194" s="32"/>
      <c r="L194" s="12"/>
    </row>
    <row r="195" spans="1:12" s="5" customFormat="1" ht="15">
      <c r="A195" s="61"/>
      <c r="B195" s="62"/>
      <c r="C195" s="62"/>
      <c r="D195" s="62"/>
      <c r="E195" s="42"/>
      <c r="F195" s="47">
        <f t="shared" si="6"/>
        <v>0</v>
      </c>
      <c r="G195" s="47">
        <v>0</v>
      </c>
      <c r="H195" s="47">
        <v>0</v>
      </c>
      <c r="I195" s="32"/>
      <c r="J195" s="32"/>
      <c r="K195" s="32"/>
      <c r="L195" s="12"/>
    </row>
    <row r="196" spans="1:12" s="5" customFormat="1" ht="15">
      <c r="A196" s="61"/>
      <c r="B196" s="60" t="s">
        <v>29</v>
      </c>
      <c r="C196" s="60"/>
      <c r="D196" s="60"/>
      <c r="E196" s="42"/>
      <c r="F196" s="47">
        <f t="shared" si="6"/>
        <v>4000</v>
      </c>
      <c r="G196" s="47">
        <f>G193+G194+G195</f>
        <v>4000</v>
      </c>
      <c r="H196" s="47">
        <f>H193+H194+H195</f>
        <v>0</v>
      </c>
      <c r="I196" s="32"/>
      <c r="J196" s="32"/>
      <c r="K196" s="32"/>
      <c r="L196" s="12"/>
    </row>
    <row r="197" spans="1:12" s="5" customFormat="1" ht="15">
      <c r="A197" s="61" t="s">
        <v>132</v>
      </c>
      <c r="B197" s="62" t="s">
        <v>58</v>
      </c>
      <c r="C197" s="62"/>
      <c r="D197" s="62"/>
      <c r="E197" s="42"/>
      <c r="F197" s="47">
        <f t="shared" si="6"/>
        <v>11722</v>
      </c>
      <c r="G197" s="47">
        <v>11722</v>
      </c>
      <c r="H197" s="47">
        <v>0</v>
      </c>
      <c r="I197" s="32"/>
      <c r="J197" s="32"/>
      <c r="K197" s="32"/>
      <c r="L197" s="12"/>
    </row>
    <row r="198" spans="1:12" s="5" customFormat="1" ht="15">
      <c r="A198" s="61"/>
      <c r="B198" s="62"/>
      <c r="C198" s="62"/>
      <c r="D198" s="62"/>
      <c r="E198" s="42"/>
      <c r="F198" s="47">
        <f t="shared" si="6"/>
        <v>0</v>
      </c>
      <c r="G198" s="47">
        <v>0</v>
      </c>
      <c r="H198" s="47">
        <v>0</v>
      </c>
      <c r="I198" s="32"/>
      <c r="J198" s="32"/>
      <c r="K198" s="32"/>
      <c r="L198" s="12"/>
    </row>
    <row r="199" spans="1:12" s="5" customFormat="1" ht="15">
      <c r="A199" s="61"/>
      <c r="B199" s="62"/>
      <c r="C199" s="62"/>
      <c r="D199" s="62"/>
      <c r="E199" s="42"/>
      <c r="F199" s="47">
        <f t="shared" si="6"/>
        <v>0</v>
      </c>
      <c r="G199" s="47">
        <v>0</v>
      </c>
      <c r="H199" s="47">
        <v>0</v>
      </c>
      <c r="I199" s="32"/>
      <c r="J199" s="32"/>
      <c r="K199" s="32"/>
      <c r="L199" s="12"/>
    </row>
    <row r="200" spans="1:12" s="5" customFormat="1" ht="15">
      <c r="A200" s="61"/>
      <c r="B200" s="60" t="s">
        <v>29</v>
      </c>
      <c r="C200" s="60"/>
      <c r="D200" s="60"/>
      <c r="E200" s="42"/>
      <c r="F200" s="47">
        <f t="shared" si="6"/>
        <v>11722</v>
      </c>
      <c r="G200" s="47">
        <f>G197+G198+G199</f>
        <v>11722</v>
      </c>
      <c r="H200" s="47">
        <f>H197+H198+H199</f>
        <v>0</v>
      </c>
      <c r="I200" s="32"/>
      <c r="J200" s="32"/>
      <c r="K200" s="32"/>
      <c r="L200" s="12"/>
    </row>
    <row r="201" spans="1:12" s="5" customFormat="1" ht="15">
      <c r="A201" s="49" t="s">
        <v>18</v>
      </c>
      <c r="B201" s="50" t="s">
        <v>150</v>
      </c>
      <c r="C201" s="51"/>
      <c r="D201" s="51"/>
      <c r="E201" s="42"/>
      <c r="F201" s="48">
        <f>G201</f>
        <v>0</v>
      </c>
      <c r="G201" s="48">
        <v>0</v>
      </c>
      <c r="H201" s="48">
        <v>0</v>
      </c>
      <c r="I201" s="32"/>
      <c r="J201" s="32"/>
      <c r="K201" s="32"/>
      <c r="L201" s="261"/>
    </row>
    <row r="202" spans="1:12" s="5" customFormat="1" ht="15">
      <c r="A202" s="49"/>
      <c r="B202" s="51"/>
      <c r="C202" s="51"/>
      <c r="D202" s="51"/>
      <c r="E202" s="42"/>
      <c r="F202" s="48">
        <f aca="true" t="shared" si="7" ref="F202:F256">G202</f>
        <v>0</v>
      </c>
      <c r="G202" s="48">
        <v>0</v>
      </c>
      <c r="H202" s="48">
        <v>0</v>
      </c>
      <c r="I202" s="32"/>
      <c r="J202" s="32"/>
      <c r="K202" s="32"/>
      <c r="L202" s="261"/>
    </row>
    <row r="203" spans="1:12" s="5" customFormat="1" ht="15">
      <c r="A203" s="49"/>
      <c r="B203" s="51"/>
      <c r="C203" s="51"/>
      <c r="D203" s="51"/>
      <c r="E203" s="42"/>
      <c r="F203" s="48">
        <f t="shared" si="7"/>
        <v>0</v>
      </c>
      <c r="G203" s="48">
        <v>0</v>
      </c>
      <c r="H203" s="48">
        <v>0</v>
      </c>
      <c r="I203" s="32"/>
      <c r="J203" s="32"/>
      <c r="K203" s="32"/>
      <c r="L203" s="261"/>
    </row>
    <row r="204" spans="1:12" s="5" customFormat="1" ht="15">
      <c r="A204" s="49"/>
      <c r="B204" s="52" t="s">
        <v>29</v>
      </c>
      <c r="C204" s="52"/>
      <c r="D204" s="52"/>
      <c r="E204" s="42"/>
      <c r="F204" s="48">
        <f t="shared" si="7"/>
        <v>0</v>
      </c>
      <c r="G204" s="48">
        <f>G201+G202+G203</f>
        <v>0</v>
      </c>
      <c r="H204" s="48">
        <f>H201+H202+H203</f>
        <v>0</v>
      </c>
      <c r="I204" s="32"/>
      <c r="J204" s="32"/>
      <c r="K204" s="32"/>
      <c r="L204" s="261"/>
    </row>
    <row r="205" spans="1:12" s="5" customFormat="1" ht="15">
      <c r="A205" s="49" t="s">
        <v>19</v>
      </c>
      <c r="B205" s="57" t="s">
        <v>48</v>
      </c>
      <c r="C205" s="59"/>
      <c r="D205" s="59"/>
      <c r="E205" s="42"/>
      <c r="F205" s="48">
        <f t="shared" si="7"/>
        <v>26143.3</v>
      </c>
      <c r="G205" s="48">
        <v>26143.3</v>
      </c>
      <c r="H205" s="48">
        <f>H209+H212+H215+H218+H221+H224</f>
        <v>3519.4</v>
      </c>
      <c r="I205" s="32"/>
      <c r="J205" s="32"/>
      <c r="K205" s="32"/>
      <c r="L205" s="12"/>
    </row>
    <row r="206" spans="1:12" s="5" customFormat="1" ht="15">
      <c r="A206" s="49"/>
      <c r="B206" s="59"/>
      <c r="C206" s="59"/>
      <c r="D206" s="59"/>
      <c r="E206" s="42"/>
      <c r="F206" s="48">
        <f t="shared" si="7"/>
        <v>0</v>
      </c>
      <c r="G206" s="48">
        <v>0</v>
      </c>
      <c r="H206" s="48">
        <v>0</v>
      </c>
      <c r="I206" s="32"/>
      <c r="J206" s="32"/>
      <c r="K206" s="32"/>
      <c r="L206" s="12"/>
    </row>
    <row r="207" spans="1:12" s="5" customFormat="1" ht="15">
      <c r="A207" s="49"/>
      <c r="B207" s="59"/>
      <c r="C207" s="59"/>
      <c r="D207" s="59"/>
      <c r="E207" s="42"/>
      <c r="F207" s="48">
        <f t="shared" si="7"/>
        <v>0</v>
      </c>
      <c r="G207" s="48">
        <v>0</v>
      </c>
      <c r="H207" s="48">
        <v>0</v>
      </c>
      <c r="I207" s="32"/>
      <c r="J207" s="32"/>
      <c r="K207" s="32"/>
      <c r="L207" s="12"/>
    </row>
    <row r="208" spans="1:12" s="5" customFormat="1" ht="15">
      <c r="A208" s="49"/>
      <c r="B208" s="52" t="s">
        <v>29</v>
      </c>
      <c r="C208" s="52"/>
      <c r="D208" s="52"/>
      <c r="E208" s="42"/>
      <c r="F208" s="48">
        <f t="shared" si="7"/>
        <v>26143.3</v>
      </c>
      <c r="G208" s="48">
        <f>G205+G206+G207</f>
        <v>26143.3</v>
      </c>
      <c r="H208" s="48">
        <f>H205+H206+H207</f>
        <v>3519.4</v>
      </c>
      <c r="I208" s="32"/>
      <c r="J208" s="32"/>
      <c r="K208" s="32"/>
      <c r="L208" s="12"/>
    </row>
    <row r="209" spans="1:12" s="5" customFormat="1" ht="184.5" customHeight="1">
      <c r="A209" s="49"/>
      <c r="B209" s="58" t="s">
        <v>83</v>
      </c>
      <c r="C209" s="49" t="s">
        <v>59</v>
      </c>
      <c r="D209" s="55">
        <v>42894</v>
      </c>
      <c r="E209" s="42"/>
      <c r="F209" s="48">
        <f t="shared" si="7"/>
        <v>7612.5</v>
      </c>
      <c r="G209" s="48">
        <v>7612.5</v>
      </c>
      <c r="H209" s="48">
        <v>2283.8</v>
      </c>
      <c r="I209" s="49"/>
      <c r="J209" s="49"/>
      <c r="K209" s="49"/>
      <c r="L209" s="262" t="s">
        <v>126</v>
      </c>
    </row>
    <row r="210" spans="1:12" s="5" customFormat="1" ht="184.5" customHeight="1">
      <c r="A210" s="49"/>
      <c r="B210" s="59"/>
      <c r="C210" s="49"/>
      <c r="D210" s="55"/>
      <c r="E210" s="42"/>
      <c r="F210" s="48">
        <f t="shared" si="7"/>
        <v>0</v>
      </c>
      <c r="G210" s="48">
        <v>0</v>
      </c>
      <c r="H210" s="48">
        <v>0</v>
      </c>
      <c r="I210" s="49"/>
      <c r="J210" s="49"/>
      <c r="K210" s="49"/>
      <c r="L210" s="262"/>
    </row>
    <row r="211" spans="1:12" s="5" customFormat="1" ht="184.5" customHeight="1">
      <c r="A211" s="49"/>
      <c r="B211" s="59"/>
      <c r="C211" s="49"/>
      <c r="D211" s="55"/>
      <c r="E211" s="42"/>
      <c r="F211" s="48">
        <f t="shared" si="7"/>
        <v>0</v>
      </c>
      <c r="G211" s="48">
        <v>0</v>
      </c>
      <c r="H211" s="48">
        <v>0</v>
      </c>
      <c r="I211" s="49"/>
      <c r="J211" s="49"/>
      <c r="K211" s="49"/>
      <c r="L211" s="262"/>
    </row>
    <row r="212" spans="1:12" s="5" customFormat="1" ht="214.5" customHeight="1">
      <c r="A212" s="49"/>
      <c r="B212" s="58" t="s">
        <v>84</v>
      </c>
      <c r="C212" s="49" t="s">
        <v>59</v>
      </c>
      <c r="D212" s="55">
        <v>42900</v>
      </c>
      <c r="E212" s="42"/>
      <c r="F212" s="48">
        <f t="shared" si="7"/>
        <v>848.7</v>
      </c>
      <c r="G212" s="48">
        <v>848.7</v>
      </c>
      <c r="H212" s="48">
        <v>254.6</v>
      </c>
      <c r="I212" s="49"/>
      <c r="J212" s="49"/>
      <c r="K212" s="49"/>
      <c r="L212" s="262" t="s">
        <v>227</v>
      </c>
    </row>
    <row r="213" spans="1:12" s="5" customFormat="1" ht="214.5" customHeight="1">
      <c r="A213" s="49"/>
      <c r="B213" s="59"/>
      <c r="C213" s="49"/>
      <c r="D213" s="55"/>
      <c r="E213" s="42"/>
      <c r="F213" s="48">
        <f t="shared" si="7"/>
        <v>0</v>
      </c>
      <c r="G213" s="48">
        <v>0</v>
      </c>
      <c r="H213" s="48">
        <v>0</v>
      </c>
      <c r="I213" s="49"/>
      <c r="J213" s="49"/>
      <c r="K213" s="49"/>
      <c r="L213" s="262"/>
    </row>
    <row r="214" spans="1:12" s="5" customFormat="1" ht="214.5" customHeight="1">
      <c r="A214" s="49"/>
      <c r="B214" s="59"/>
      <c r="C214" s="49"/>
      <c r="D214" s="55"/>
      <c r="E214" s="42"/>
      <c r="F214" s="48">
        <f t="shared" si="7"/>
        <v>0</v>
      </c>
      <c r="G214" s="48">
        <v>0</v>
      </c>
      <c r="H214" s="48">
        <v>0</v>
      </c>
      <c r="I214" s="49"/>
      <c r="J214" s="49"/>
      <c r="K214" s="49"/>
      <c r="L214" s="262"/>
    </row>
    <row r="215" spans="1:12" s="5" customFormat="1" ht="200.25" customHeight="1">
      <c r="A215" s="49"/>
      <c r="B215" s="58" t="s">
        <v>85</v>
      </c>
      <c r="C215" s="49" t="s">
        <v>59</v>
      </c>
      <c r="D215" s="55">
        <v>42900</v>
      </c>
      <c r="E215" s="71"/>
      <c r="F215" s="48">
        <f t="shared" si="7"/>
        <v>1235.7</v>
      </c>
      <c r="G215" s="48">
        <v>1235.7</v>
      </c>
      <c r="H215" s="48">
        <v>370.7</v>
      </c>
      <c r="I215" s="49"/>
      <c r="J215" s="49"/>
      <c r="K215" s="49"/>
      <c r="L215" s="262" t="s">
        <v>127</v>
      </c>
    </row>
    <row r="216" spans="1:12" s="5" customFormat="1" ht="200.25" customHeight="1">
      <c r="A216" s="49"/>
      <c r="B216" s="59"/>
      <c r="C216" s="49"/>
      <c r="D216" s="55"/>
      <c r="E216" s="71"/>
      <c r="F216" s="48">
        <f t="shared" si="7"/>
        <v>0</v>
      </c>
      <c r="G216" s="48">
        <v>0</v>
      </c>
      <c r="H216" s="48">
        <v>0</v>
      </c>
      <c r="I216" s="49"/>
      <c r="J216" s="49"/>
      <c r="K216" s="49"/>
      <c r="L216" s="262"/>
    </row>
    <row r="217" spans="1:12" s="5" customFormat="1" ht="200.25" customHeight="1">
      <c r="A217" s="49"/>
      <c r="B217" s="59"/>
      <c r="C217" s="49"/>
      <c r="D217" s="55"/>
      <c r="E217" s="71"/>
      <c r="F217" s="48">
        <f t="shared" si="7"/>
        <v>0</v>
      </c>
      <c r="G217" s="48">
        <v>0</v>
      </c>
      <c r="H217" s="48">
        <v>0</v>
      </c>
      <c r="I217" s="49"/>
      <c r="J217" s="49"/>
      <c r="K217" s="49"/>
      <c r="L217" s="262"/>
    </row>
    <row r="218" spans="1:12" s="5" customFormat="1" ht="108.75" customHeight="1">
      <c r="A218" s="49"/>
      <c r="B218" s="58" t="s">
        <v>86</v>
      </c>
      <c r="C218" s="49" t="s">
        <v>59</v>
      </c>
      <c r="D218" s="55">
        <v>42908</v>
      </c>
      <c r="E218" s="71"/>
      <c r="F218" s="48">
        <f t="shared" si="7"/>
        <v>1192.7</v>
      </c>
      <c r="G218" s="48">
        <v>1192.7</v>
      </c>
      <c r="H218" s="48">
        <v>357.8</v>
      </c>
      <c r="I218" s="49"/>
      <c r="J218" s="49"/>
      <c r="K218" s="49"/>
      <c r="L218" s="262" t="s">
        <v>128</v>
      </c>
    </row>
    <row r="219" spans="1:12" s="5" customFormat="1" ht="108.75" customHeight="1">
      <c r="A219" s="49"/>
      <c r="B219" s="59"/>
      <c r="C219" s="49"/>
      <c r="D219" s="55"/>
      <c r="E219" s="71"/>
      <c r="F219" s="48">
        <f t="shared" si="7"/>
        <v>0</v>
      </c>
      <c r="G219" s="48">
        <v>0</v>
      </c>
      <c r="H219" s="48">
        <v>0</v>
      </c>
      <c r="I219" s="49"/>
      <c r="J219" s="49"/>
      <c r="K219" s="49"/>
      <c r="L219" s="262"/>
    </row>
    <row r="220" spans="1:12" s="5" customFormat="1" ht="108.75" customHeight="1">
      <c r="A220" s="49"/>
      <c r="B220" s="59"/>
      <c r="C220" s="49"/>
      <c r="D220" s="55"/>
      <c r="E220" s="71"/>
      <c r="F220" s="48">
        <f t="shared" si="7"/>
        <v>0</v>
      </c>
      <c r="G220" s="48">
        <v>0</v>
      </c>
      <c r="H220" s="48">
        <v>0</v>
      </c>
      <c r="I220" s="49"/>
      <c r="J220" s="49"/>
      <c r="K220" s="49"/>
      <c r="L220" s="262"/>
    </row>
    <row r="221" spans="1:12" s="5" customFormat="1" ht="269.25" customHeight="1">
      <c r="A221" s="49"/>
      <c r="B221" s="58" t="s">
        <v>87</v>
      </c>
      <c r="C221" s="49" t="s">
        <v>59</v>
      </c>
      <c r="D221" s="55">
        <v>42908</v>
      </c>
      <c r="E221" s="71"/>
      <c r="F221" s="48">
        <f t="shared" si="7"/>
        <v>841.5</v>
      </c>
      <c r="G221" s="48">
        <v>841.5</v>
      </c>
      <c r="H221" s="48">
        <v>252.5</v>
      </c>
      <c r="I221" s="49"/>
      <c r="J221" s="49"/>
      <c r="K221" s="49"/>
      <c r="L221" s="262" t="s">
        <v>153</v>
      </c>
    </row>
    <row r="222" spans="1:12" s="5" customFormat="1" ht="269.25" customHeight="1">
      <c r="A222" s="49"/>
      <c r="B222" s="59"/>
      <c r="C222" s="49"/>
      <c r="D222" s="55"/>
      <c r="E222" s="71"/>
      <c r="F222" s="48">
        <f t="shared" si="7"/>
        <v>0</v>
      </c>
      <c r="G222" s="48">
        <v>0</v>
      </c>
      <c r="H222" s="48">
        <v>0</v>
      </c>
      <c r="I222" s="49"/>
      <c r="J222" s="49"/>
      <c r="K222" s="49"/>
      <c r="L222" s="262"/>
    </row>
    <row r="223" spans="1:12" s="5" customFormat="1" ht="269.25" customHeight="1">
      <c r="A223" s="49"/>
      <c r="B223" s="59"/>
      <c r="C223" s="49"/>
      <c r="D223" s="55"/>
      <c r="E223" s="71"/>
      <c r="F223" s="48">
        <f t="shared" si="7"/>
        <v>0</v>
      </c>
      <c r="G223" s="48">
        <v>0</v>
      </c>
      <c r="H223" s="48">
        <v>0</v>
      </c>
      <c r="I223" s="49"/>
      <c r="J223" s="49"/>
      <c r="K223" s="49"/>
      <c r="L223" s="262"/>
    </row>
    <row r="224" spans="1:12" s="5" customFormat="1" ht="152.25" customHeight="1">
      <c r="A224" s="49"/>
      <c r="B224" s="53" t="s">
        <v>124</v>
      </c>
      <c r="C224" s="49" t="s">
        <v>59</v>
      </c>
      <c r="D224" s="55">
        <v>43042</v>
      </c>
      <c r="E224" s="71"/>
      <c r="F224" s="48">
        <f t="shared" si="7"/>
        <v>696.3</v>
      </c>
      <c r="G224" s="48">
        <v>696.3</v>
      </c>
      <c r="H224" s="48">
        <v>0</v>
      </c>
      <c r="I224" s="49"/>
      <c r="J224" s="49"/>
      <c r="K224" s="49"/>
      <c r="L224" s="262" t="s">
        <v>129</v>
      </c>
    </row>
    <row r="225" spans="1:12" s="5" customFormat="1" ht="152.25" customHeight="1">
      <c r="A225" s="49"/>
      <c r="B225" s="53"/>
      <c r="C225" s="49"/>
      <c r="D225" s="55"/>
      <c r="E225" s="71"/>
      <c r="F225" s="48">
        <f t="shared" si="7"/>
        <v>0</v>
      </c>
      <c r="G225" s="48">
        <v>0</v>
      </c>
      <c r="H225" s="48">
        <v>0</v>
      </c>
      <c r="I225" s="49"/>
      <c r="J225" s="49"/>
      <c r="K225" s="49"/>
      <c r="L225" s="262"/>
    </row>
    <row r="226" spans="1:12" s="5" customFormat="1" ht="152.25" customHeight="1">
      <c r="A226" s="49"/>
      <c r="B226" s="53"/>
      <c r="C226" s="49"/>
      <c r="D226" s="55"/>
      <c r="E226" s="71"/>
      <c r="F226" s="48">
        <f t="shared" si="7"/>
        <v>0</v>
      </c>
      <c r="G226" s="48">
        <v>0</v>
      </c>
      <c r="H226" s="48">
        <v>0</v>
      </c>
      <c r="I226" s="49"/>
      <c r="J226" s="49"/>
      <c r="K226" s="49"/>
      <c r="L226" s="262"/>
    </row>
    <row r="227" spans="1:12" s="5" customFormat="1" ht="36" customHeight="1">
      <c r="A227" s="49"/>
      <c r="B227" s="53" t="s">
        <v>222</v>
      </c>
      <c r="C227" s="49" t="s">
        <v>223</v>
      </c>
      <c r="D227" s="55">
        <v>43216</v>
      </c>
      <c r="E227" s="71"/>
      <c r="F227" s="48">
        <f t="shared" si="7"/>
        <v>4497.9</v>
      </c>
      <c r="G227" s="48">
        <v>4497.9</v>
      </c>
      <c r="H227" s="48">
        <v>0</v>
      </c>
      <c r="I227" s="49"/>
      <c r="J227" s="49"/>
      <c r="K227" s="49"/>
      <c r="L227" s="262" t="s">
        <v>226</v>
      </c>
    </row>
    <row r="228" spans="1:12" s="5" customFormat="1" ht="36" customHeight="1">
      <c r="A228" s="49"/>
      <c r="B228" s="53"/>
      <c r="C228" s="49"/>
      <c r="D228" s="55"/>
      <c r="E228" s="71"/>
      <c r="F228" s="48">
        <f t="shared" si="7"/>
        <v>0</v>
      </c>
      <c r="G228" s="48">
        <v>0</v>
      </c>
      <c r="H228" s="48">
        <v>0</v>
      </c>
      <c r="I228" s="49"/>
      <c r="J228" s="49"/>
      <c r="K228" s="49"/>
      <c r="L228" s="262"/>
    </row>
    <row r="229" spans="1:12" s="5" customFormat="1" ht="36" customHeight="1">
      <c r="A229" s="49"/>
      <c r="B229" s="53"/>
      <c r="C229" s="49"/>
      <c r="D229" s="55"/>
      <c r="E229" s="71"/>
      <c r="F229" s="48">
        <f t="shared" si="7"/>
        <v>0</v>
      </c>
      <c r="G229" s="48">
        <v>0</v>
      </c>
      <c r="H229" s="48">
        <v>0</v>
      </c>
      <c r="I229" s="49"/>
      <c r="J229" s="49"/>
      <c r="K229" s="49"/>
      <c r="L229" s="262"/>
    </row>
    <row r="230" spans="1:12" s="5" customFormat="1" ht="33.75" customHeight="1">
      <c r="A230" s="49"/>
      <c r="B230" s="53" t="s">
        <v>224</v>
      </c>
      <c r="C230" s="49" t="s">
        <v>220</v>
      </c>
      <c r="D230" s="55">
        <v>43216</v>
      </c>
      <c r="E230" s="71"/>
      <c r="F230" s="48">
        <f t="shared" si="7"/>
        <v>2245.5</v>
      </c>
      <c r="G230" s="48">
        <v>2245.5</v>
      </c>
      <c r="H230" s="48">
        <v>0</v>
      </c>
      <c r="I230" s="49"/>
      <c r="J230" s="49"/>
      <c r="K230" s="49"/>
      <c r="L230" s="262" t="s">
        <v>226</v>
      </c>
    </row>
    <row r="231" spans="1:12" s="5" customFormat="1" ht="33.75" customHeight="1">
      <c r="A231" s="49"/>
      <c r="B231" s="53"/>
      <c r="C231" s="49"/>
      <c r="D231" s="55"/>
      <c r="E231" s="71"/>
      <c r="F231" s="48">
        <f t="shared" si="7"/>
        <v>0</v>
      </c>
      <c r="G231" s="48">
        <v>0</v>
      </c>
      <c r="H231" s="48">
        <v>0</v>
      </c>
      <c r="I231" s="49"/>
      <c r="J231" s="49"/>
      <c r="K231" s="49"/>
      <c r="L231" s="262"/>
    </row>
    <row r="232" spans="1:12" s="5" customFormat="1" ht="33.75" customHeight="1">
      <c r="A232" s="49"/>
      <c r="B232" s="53"/>
      <c r="C232" s="49"/>
      <c r="D232" s="55"/>
      <c r="E232" s="71"/>
      <c r="F232" s="48">
        <f t="shared" si="7"/>
        <v>0</v>
      </c>
      <c r="G232" s="48">
        <v>0</v>
      </c>
      <c r="H232" s="48">
        <v>0</v>
      </c>
      <c r="I232" s="49"/>
      <c r="J232" s="49"/>
      <c r="K232" s="49"/>
      <c r="L232" s="262"/>
    </row>
    <row r="233" spans="1:12" s="5" customFormat="1" ht="23.25" customHeight="1">
      <c r="A233" s="49"/>
      <c r="B233" s="53" t="s">
        <v>225</v>
      </c>
      <c r="C233" s="49" t="s">
        <v>220</v>
      </c>
      <c r="D233" s="55">
        <v>43216</v>
      </c>
      <c r="E233" s="71"/>
      <c r="F233" s="48">
        <f t="shared" si="7"/>
        <v>5980</v>
      </c>
      <c r="G233" s="48">
        <v>5980</v>
      </c>
      <c r="H233" s="48">
        <v>0</v>
      </c>
      <c r="I233" s="49"/>
      <c r="J233" s="49"/>
      <c r="K233" s="49"/>
      <c r="L233" s="262" t="s">
        <v>226</v>
      </c>
    </row>
    <row r="234" spans="1:12" s="5" customFormat="1" ht="23.25" customHeight="1">
      <c r="A234" s="49"/>
      <c r="B234" s="53"/>
      <c r="C234" s="49"/>
      <c r="D234" s="55"/>
      <c r="E234" s="71"/>
      <c r="F234" s="48">
        <f t="shared" si="7"/>
        <v>0</v>
      </c>
      <c r="G234" s="48">
        <v>0</v>
      </c>
      <c r="H234" s="48">
        <v>0</v>
      </c>
      <c r="I234" s="49"/>
      <c r="J234" s="49"/>
      <c r="K234" s="49"/>
      <c r="L234" s="262"/>
    </row>
    <row r="235" spans="1:12" s="5" customFormat="1" ht="23.25" customHeight="1">
      <c r="A235" s="49"/>
      <c r="B235" s="53"/>
      <c r="C235" s="49"/>
      <c r="D235" s="55"/>
      <c r="E235" s="71"/>
      <c r="F235" s="48">
        <f t="shared" si="7"/>
        <v>0</v>
      </c>
      <c r="G235" s="48">
        <v>0</v>
      </c>
      <c r="H235" s="48">
        <v>0</v>
      </c>
      <c r="I235" s="49"/>
      <c r="J235" s="49"/>
      <c r="K235" s="49"/>
      <c r="L235" s="262"/>
    </row>
    <row r="236" spans="1:12" s="5" customFormat="1" ht="15">
      <c r="A236" s="49" t="s">
        <v>20</v>
      </c>
      <c r="B236" s="57" t="s">
        <v>49</v>
      </c>
      <c r="C236" s="57"/>
      <c r="D236" s="57"/>
      <c r="E236" s="71"/>
      <c r="F236" s="48">
        <f t="shared" si="7"/>
        <v>0</v>
      </c>
      <c r="G236" s="48">
        <v>0</v>
      </c>
      <c r="H236" s="48">
        <v>0</v>
      </c>
      <c r="I236" s="32"/>
      <c r="J236" s="32"/>
      <c r="K236" s="32"/>
      <c r="L236" s="261"/>
    </row>
    <row r="237" spans="1:12" s="5" customFormat="1" ht="15">
      <c r="A237" s="49"/>
      <c r="B237" s="57"/>
      <c r="C237" s="57"/>
      <c r="D237" s="57"/>
      <c r="E237" s="71"/>
      <c r="F237" s="48">
        <f t="shared" si="7"/>
        <v>0</v>
      </c>
      <c r="G237" s="48">
        <v>0</v>
      </c>
      <c r="H237" s="48">
        <v>0</v>
      </c>
      <c r="I237" s="32"/>
      <c r="J237" s="32"/>
      <c r="K237" s="32"/>
      <c r="L237" s="261"/>
    </row>
    <row r="238" spans="1:12" s="5" customFormat="1" ht="15">
      <c r="A238" s="49"/>
      <c r="B238" s="57"/>
      <c r="C238" s="57"/>
      <c r="D238" s="57"/>
      <c r="E238" s="71"/>
      <c r="F238" s="48">
        <f t="shared" si="7"/>
        <v>0</v>
      </c>
      <c r="G238" s="48">
        <v>0</v>
      </c>
      <c r="H238" s="48">
        <v>0</v>
      </c>
      <c r="I238" s="32"/>
      <c r="J238" s="32"/>
      <c r="K238" s="32"/>
      <c r="L238" s="261"/>
    </row>
    <row r="239" spans="1:12" s="5" customFormat="1" ht="15">
      <c r="A239" s="49"/>
      <c r="B239" s="52" t="s">
        <v>29</v>
      </c>
      <c r="C239" s="52"/>
      <c r="D239" s="52"/>
      <c r="E239" s="71"/>
      <c r="F239" s="48">
        <f t="shared" si="7"/>
        <v>0</v>
      </c>
      <c r="G239" s="48">
        <f>G236+G237+G238</f>
        <v>0</v>
      </c>
      <c r="H239" s="48">
        <f>H236+H237+H238</f>
        <v>0</v>
      </c>
      <c r="I239" s="32"/>
      <c r="J239" s="32"/>
      <c r="K239" s="32"/>
      <c r="L239" s="261"/>
    </row>
    <row r="240" spans="1:12" s="5" customFormat="1" ht="15">
      <c r="A240" s="49"/>
      <c r="B240" s="56"/>
      <c r="C240" s="49"/>
      <c r="D240" s="55"/>
      <c r="E240" s="71"/>
      <c r="F240" s="48">
        <f t="shared" si="7"/>
        <v>0</v>
      </c>
      <c r="G240" s="48"/>
      <c r="H240" s="48"/>
      <c r="I240" s="49"/>
      <c r="J240" s="49"/>
      <c r="K240" s="49"/>
      <c r="L240" s="262"/>
    </row>
    <row r="241" spans="1:12" s="5" customFormat="1" ht="15">
      <c r="A241" s="49"/>
      <c r="B241" s="56"/>
      <c r="C241" s="49"/>
      <c r="D241" s="54"/>
      <c r="E241" s="71"/>
      <c r="F241" s="48">
        <f t="shared" si="7"/>
        <v>0</v>
      </c>
      <c r="G241" s="48"/>
      <c r="H241" s="48"/>
      <c r="I241" s="49"/>
      <c r="J241" s="49"/>
      <c r="K241" s="49"/>
      <c r="L241" s="262"/>
    </row>
    <row r="242" spans="1:12" s="5" customFormat="1" ht="15">
      <c r="A242" s="49"/>
      <c r="B242" s="56"/>
      <c r="C242" s="49"/>
      <c r="D242" s="54"/>
      <c r="E242" s="71"/>
      <c r="F242" s="48">
        <f t="shared" si="7"/>
        <v>0</v>
      </c>
      <c r="G242" s="48"/>
      <c r="H242" s="48"/>
      <c r="I242" s="49"/>
      <c r="J242" s="49"/>
      <c r="K242" s="49"/>
      <c r="L242" s="262"/>
    </row>
    <row r="243" spans="1:12" s="5" customFormat="1" ht="15">
      <c r="A243" s="49" t="s">
        <v>21</v>
      </c>
      <c r="B243" s="50" t="s">
        <v>60</v>
      </c>
      <c r="C243" s="51"/>
      <c r="D243" s="51"/>
      <c r="E243" s="71"/>
      <c r="F243" s="48">
        <f t="shared" si="7"/>
        <v>5775</v>
      </c>
      <c r="G243" s="48">
        <f>G247</f>
        <v>5775</v>
      </c>
      <c r="H243" s="48">
        <f>H247</f>
        <v>0</v>
      </c>
      <c r="I243" s="32"/>
      <c r="J243" s="32"/>
      <c r="K243" s="32"/>
      <c r="L243" s="261"/>
    </row>
    <row r="244" spans="1:12" s="5" customFormat="1" ht="15">
      <c r="A244" s="49"/>
      <c r="B244" s="51"/>
      <c r="C244" s="51"/>
      <c r="D244" s="51"/>
      <c r="E244" s="71"/>
      <c r="F244" s="48">
        <f t="shared" si="7"/>
        <v>0</v>
      </c>
      <c r="G244" s="48">
        <v>0</v>
      </c>
      <c r="H244" s="48">
        <v>0</v>
      </c>
      <c r="I244" s="32"/>
      <c r="J244" s="32"/>
      <c r="K244" s="32"/>
      <c r="L244" s="261"/>
    </row>
    <row r="245" spans="1:12" s="5" customFormat="1" ht="15">
      <c r="A245" s="49"/>
      <c r="B245" s="51"/>
      <c r="C245" s="51"/>
      <c r="D245" s="51"/>
      <c r="E245" s="71"/>
      <c r="F245" s="48">
        <f t="shared" si="7"/>
        <v>0</v>
      </c>
      <c r="G245" s="48">
        <v>0</v>
      </c>
      <c r="H245" s="48">
        <v>0</v>
      </c>
      <c r="I245" s="32"/>
      <c r="J245" s="32"/>
      <c r="K245" s="32"/>
      <c r="L245" s="261"/>
    </row>
    <row r="246" spans="1:12" s="5" customFormat="1" ht="15">
      <c r="A246" s="49"/>
      <c r="B246" s="52" t="s">
        <v>29</v>
      </c>
      <c r="C246" s="52"/>
      <c r="D246" s="52"/>
      <c r="E246" s="71"/>
      <c r="F246" s="48">
        <f t="shared" si="7"/>
        <v>5775</v>
      </c>
      <c r="G246" s="48">
        <f>G243+G244+G245</f>
        <v>5775</v>
      </c>
      <c r="H246" s="48">
        <f>H243+H244+H245</f>
        <v>0</v>
      </c>
      <c r="I246" s="32"/>
      <c r="J246" s="32"/>
      <c r="K246" s="32"/>
      <c r="L246" s="261"/>
    </row>
    <row r="247" spans="1:12" s="5" customFormat="1" ht="303.75" customHeight="1">
      <c r="A247" s="49"/>
      <c r="B247" s="56" t="s">
        <v>50</v>
      </c>
      <c r="C247" s="54" t="s">
        <v>51</v>
      </c>
      <c r="D247" s="55">
        <v>42639</v>
      </c>
      <c r="E247" s="71"/>
      <c r="F247" s="48">
        <f t="shared" si="7"/>
        <v>5775</v>
      </c>
      <c r="G247" s="48">
        <v>5775</v>
      </c>
      <c r="H247" s="48">
        <v>0</v>
      </c>
      <c r="I247" s="49"/>
      <c r="J247" s="49"/>
      <c r="K247" s="49"/>
      <c r="L247" s="263" t="s">
        <v>130</v>
      </c>
    </row>
    <row r="248" spans="1:12" s="5" customFormat="1" ht="303.75" customHeight="1">
      <c r="A248" s="49"/>
      <c r="B248" s="56"/>
      <c r="C248" s="54"/>
      <c r="D248" s="55"/>
      <c r="E248" s="71"/>
      <c r="F248" s="48">
        <f t="shared" si="7"/>
        <v>0</v>
      </c>
      <c r="G248" s="48">
        <v>0</v>
      </c>
      <c r="H248" s="48">
        <v>0</v>
      </c>
      <c r="I248" s="49"/>
      <c r="J248" s="49"/>
      <c r="K248" s="49"/>
      <c r="L248" s="59"/>
    </row>
    <row r="249" spans="1:12" s="5" customFormat="1" ht="303.75" customHeight="1">
      <c r="A249" s="49"/>
      <c r="B249" s="56"/>
      <c r="C249" s="54"/>
      <c r="D249" s="55"/>
      <c r="E249" s="71"/>
      <c r="F249" s="48">
        <f t="shared" si="7"/>
        <v>0</v>
      </c>
      <c r="G249" s="48">
        <v>0</v>
      </c>
      <c r="H249" s="48">
        <v>0</v>
      </c>
      <c r="I249" s="49"/>
      <c r="J249" s="49"/>
      <c r="K249" s="49"/>
      <c r="L249" s="59"/>
    </row>
    <row r="250" spans="1:12" s="5" customFormat="1" ht="15">
      <c r="A250" s="49" t="s">
        <v>132</v>
      </c>
      <c r="B250" s="50" t="s">
        <v>125</v>
      </c>
      <c r="C250" s="51"/>
      <c r="D250" s="51"/>
      <c r="E250" s="71"/>
      <c r="F250" s="48">
        <f t="shared" si="7"/>
        <v>4000</v>
      </c>
      <c r="G250" s="48">
        <v>4000</v>
      </c>
      <c r="H250" s="48">
        <f>H254</f>
        <v>0</v>
      </c>
      <c r="I250" s="32"/>
      <c r="J250" s="32"/>
      <c r="K250" s="32"/>
      <c r="L250" s="23"/>
    </row>
    <row r="251" spans="1:12" s="5" customFormat="1" ht="15">
      <c r="A251" s="49"/>
      <c r="B251" s="51"/>
      <c r="C251" s="51"/>
      <c r="D251" s="51"/>
      <c r="E251" s="71"/>
      <c r="F251" s="48">
        <f t="shared" si="7"/>
        <v>0</v>
      </c>
      <c r="G251" s="48">
        <v>0</v>
      </c>
      <c r="H251" s="48">
        <v>0</v>
      </c>
      <c r="I251" s="32"/>
      <c r="J251" s="32"/>
      <c r="K251" s="32"/>
      <c r="L251" s="23"/>
    </row>
    <row r="252" spans="1:12" s="5" customFormat="1" ht="15">
      <c r="A252" s="49"/>
      <c r="B252" s="51"/>
      <c r="C252" s="51"/>
      <c r="D252" s="51"/>
      <c r="E252" s="71"/>
      <c r="F252" s="48">
        <f t="shared" si="7"/>
        <v>0</v>
      </c>
      <c r="G252" s="48">
        <v>0</v>
      </c>
      <c r="H252" s="48">
        <v>0</v>
      </c>
      <c r="I252" s="32"/>
      <c r="J252" s="32"/>
      <c r="K252" s="32"/>
      <c r="L252" s="23"/>
    </row>
    <row r="253" spans="1:12" s="5" customFormat="1" ht="15">
      <c r="A253" s="49"/>
      <c r="B253" s="52" t="s">
        <v>29</v>
      </c>
      <c r="C253" s="52"/>
      <c r="D253" s="52"/>
      <c r="E253" s="71"/>
      <c r="F253" s="48">
        <f t="shared" si="7"/>
        <v>4000</v>
      </c>
      <c r="G253" s="48">
        <f>G250+G251+G252</f>
        <v>4000</v>
      </c>
      <c r="H253" s="48">
        <f>H250+H251+H252</f>
        <v>0</v>
      </c>
      <c r="I253" s="32"/>
      <c r="J253" s="32"/>
      <c r="K253" s="32"/>
      <c r="L253" s="23"/>
    </row>
    <row r="254" spans="1:12" s="5" customFormat="1" ht="66" customHeight="1">
      <c r="A254" s="49"/>
      <c r="B254" s="53" t="s">
        <v>151</v>
      </c>
      <c r="C254" s="54" t="s">
        <v>59</v>
      </c>
      <c r="D254" s="55">
        <v>43046</v>
      </c>
      <c r="E254" s="71"/>
      <c r="F254" s="48">
        <f t="shared" si="7"/>
        <v>3040</v>
      </c>
      <c r="G254" s="48">
        <v>3040</v>
      </c>
      <c r="H254" s="48">
        <v>0</v>
      </c>
      <c r="I254" s="49"/>
      <c r="J254" s="49"/>
      <c r="K254" s="49"/>
      <c r="L254" s="263" t="s">
        <v>131</v>
      </c>
    </row>
    <row r="255" spans="1:12" s="5" customFormat="1" ht="66" customHeight="1">
      <c r="A255" s="49"/>
      <c r="B255" s="53"/>
      <c r="C255" s="54"/>
      <c r="D255" s="55"/>
      <c r="E255" s="71"/>
      <c r="F255" s="48">
        <f t="shared" si="7"/>
        <v>0</v>
      </c>
      <c r="G255" s="48">
        <v>0</v>
      </c>
      <c r="H255" s="48">
        <v>0</v>
      </c>
      <c r="I255" s="49"/>
      <c r="J255" s="49"/>
      <c r="K255" s="49"/>
      <c r="L255" s="59"/>
    </row>
    <row r="256" spans="1:12" s="5" customFormat="1" ht="66" customHeight="1">
      <c r="A256" s="49"/>
      <c r="B256" s="53"/>
      <c r="C256" s="54"/>
      <c r="D256" s="55"/>
      <c r="E256" s="71"/>
      <c r="F256" s="48">
        <f t="shared" si="7"/>
        <v>0</v>
      </c>
      <c r="G256" s="48">
        <v>0</v>
      </c>
      <c r="H256" s="48">
        <v>0</v>
      </c>
      <c r="I256" s="49"/>
      <c r="J256" s="49"/>
      <c r="K256" s="49"/>
      <c r="L256" s="59"/>
    </row>
    <row r="257" spans="1:12" s="5" customFormat="1" ht="15">
      <c r="A257" s="12"/>
      <c r="B257" s="26"/>
      <c r="C257" s="26"/>
      <c r="D257" s="26"/>
      <c r="E257" s="72"/>
      <c r="F257" s="34"/>
      <c r="G257" s="18"/>
      <c r="H257" s="18"/>
      <c r="I257" s="15"/>
      <c r="J257" s="15"/>
      <c r="K257" s="15"/>
      <c r="L257" s="12"/>
    </row>
    <row r="258" spans="1:12" ht="12.75" customHeight="1">
      <c r="A258" s="61"/>
      <c r="B258" s="69" t="s">
        <v>144</v>
      </c>
      <c r="C258" s="69"/>
      <c r="D258" s="69"/>
      <c r="E258" s="68" t="s">
        <v>62</v>
      </c>
      <c r="F258" s="33">
        <f>G258</f>
        <v>11550</v>
      </c>
      <c r="G258" s="25">
        <v>11550</v>
      </c>
      <c r="H258" s="25">
        <v>0</v>
      </c>
      <c r="I258" s="94"/>
      <c r="J258" s="94"/>
      <c r="K258" s="94"/>
      <c r="L258" s="94"/>
    </row>
    <row r="259" spans="1:12" ht="14.25">
      <c r="A259" s="61"/>
      <c r="B259" s="69"/>
      <c r="C259" s="69"/>
      <c r="D259" s="69"/>
      <c r="E259" s="68"/>
      <c r="F259" s="33">
        <f>G259</f>
        <v>0</v>
      </c>
      <c r="G259" s="25">
        <v>0</v>
      </c>
      <c r="H259" s="25">
        <v>0</v>
      </c>
      <c r="I259" s="94"/>
      <c r="J259" s="94"/>
      <c r="K259" s="94"/>
      <c r="L259" s="94"/>
    </row>
    <row r="260" spans="1:12" ht="14.25">
      <c r="A260" s="61"/>
      <c r="B260" s="69"/>
      <c r="C260" s="69"/>
      <c r="D260" s="69"/>
      <c r="E260" s="68"/>
      <c r="F260" s="33">
        <f>G260</f>
        <v>0</v>
      </c>
      <c r="G260" s="25">
        <v>0</v>
      </c>
      <c r="H260" s="25">
        <v>0</v>
      </c>
      <c r="I260" s="94"/>
      <c r="J260" s="94"/>
      <c r="K260" s="94"/>
      <c r="L260" s="94"/>
    </row>
    <row r="261" spans="1:12" s="5" customFormat="1" ht="14.25">
      <c r="A261" s="61"/>
      <c r="B261" s="60" t="s">
        <v>17</v>
      </c>
      <c r="C261" s="60"/>
      <c r="D261" s="60"/>
      <c r="E261" s="11"/>
      <c r="F261" s="33">
        <f>G261</f>
        <v>11550</v>
      </c>
      <c r="G261" s="25">
        <v>11550</v>
      </c>
      <c r="H261" s="25">
        <v>0</v>
      </c>
      <c r="I261" s="94"/>
      <c r="J261" s="94"/>
      <c r="K261" s="94"/>
      <c r="L261" s="94"/>
    </row>
    <row r="262" spans="1:12" ht="14.25" customHeight="1">
      <c r="A262" s="61"/>
      <c r="B262" s="135" t="s">
        <v>207</v>
      </c>
      <c r="C262" s="136"/>
      <c r="D262" s="136"/>
      <c r="E262" s="137"/>
      <c r="F262" s="43">
        <f>G262</f>
        <v>229471.11964999998</v>
      </c>
      <c r="G262" s="25">
        <f>G265</f>
        <v>229471.11964999998</v>
      </c>
      <c r="H262" s="25">
        <f>H265</f>
        <v>37001.79517</v>
      </c>
      <c r="I262" s="125"/>
      <c r="J262" s="125"/>
      <c r="K262" s="125"/>
      <c r="L262" s="125"/>
    </row>
    <row r="263" spans="1:12" ht="12.75">
      <c r="A263" s="61"/>
      <c r="B263" s="138"/>
      <c r="C263" s="75"/>
      <c r="D263" s="75"/>
      <c r="E263" s="139"/>
      <c r="F263" s="25">
        <v>0</v>
      </c>
      <c r="G263" s="35">
        <v>0</v>
      </c>
      <c r="H263" s="35">
        <v>0</v>
      </c>
      <c r="I263" s="125"/>
      <c r="J263" s="125"/>
      <c r="K263" s="125"/>
      <c r="L263" s="125"/>
    </row>
    <row r="264" spans="1:12" ht="12.75">
      <c r="A264" s="61"/>
      <c r="B264" s="140"/>
      <c r="C264" s="141"/>
      <c r="D264" s="141"/>
      <c r="E264" s="142"/>
      <c r="F264" s="25">
        <v>0</v>
      </c>
      <c r="G264" s="25">
        <v>0</v>
      </c>
      <c r="H264" s="25">
        <v>0</v>
      </c>
      <c r="I264" s="125"/>
      <c r="J264" s="125"/>
      <c r="K264" s="125"/>
      <c r="L264" s="125"/>
    </row>
    <row r="265" spans="1:12" ht="12.75">
      <c r="A265" s="61"/>
      <c r="B265" s="62" t="s">
        <v>17</v>
      </c>
      <c r="C265" s="62"/>
      <c r="D265" s="62"/>
      <c r="E265" s="62"/>
      <c r="F265" s="36">
        <f>G265</f>
        <v>229471.11964999998</v>
      </c>
      <c r="G265" s="36">
        <f>G266+G289+G282+G299+G312+G319+G335</f>
        <v>229471.11964999998</v>
      </c>
      <c r="H265" s="36">
        <f>H266+H289+H299+H282+H312+H319</f>
        <v>37001.79517</v>
      </c>
      <c r="I265" s="125"/>
      <c r="J265" s="125"/>
      <c r="K265" s="125"/>
      <c r="L265" s="125"/>
    </row>
    <row r="266" spans="1:12" ht="14.25" customHeight="1">
      <c r="A266" s="95" t="s">
        <v>11</v>
      </c>
      <c r="B266" s="98" t="s">
        <v>154</v>
      </c>
      <c r="C266" s="99"/>
      <c r="D266" s="100"/>
      <c r="E266" s="70" t="s">
        <v>62</v>
      </c>
      <c r="F266" s="25">
        <f>SUM(F270:F281)</f>
        <v>132982.463</v>
      </c>
      <c r="G266" s="25">
        <f>SUM(G270:G281)</f>
        <v>83957.44331999999</v>
      </c>
      <c r="H266" s="25">
        <f>SUM(H270:H281)</f>
        <v>22176.55345</v>
      </c>
      <c r="I266" s="131"/>
      <c r="J266" s="131"/>
      <c r="K266" s="131"/>
      <c r="L266" s="131"/>
    </row>
    <row r="267" spans="1:12" ht="12.75">
      <c r="A267" s="96"/>
      <c r="B267" s="101"/>
      <c r="C267" s="101"/>
      <c r="D267" s="101"/>
      <c r="E267" s="71"/>
      <c r="F267" s="25">
        <v>0</v>
      </c>
      <c r="G267" s="25">
        <v>0</v>
      </c>
      <c r="H267" s="25">
        <v>0</v>
      </c>
      <c r="I267" s="131"/>
      <c r="J267" s="131"/>
      <c r="K267" s="131"/>
      <c r="L267" s="131"/>
    </row>
    <row r="268" spans="1:12" ht="12.75">
      <c r="A268" s="97"/>
      <c r="B268" s="102"/>
      <c r="C268" s="102"/>
      <c r="D268" s="102"/>
      <c r="E268" s="71"/>
      <c r="F268" s="25">
        <v>0</v>
      </c>
      <c r="G268" s="25">
        <v>0</v>
      </c>
      <c r="H268" s="25">
        <v>0</v>
      </c>
      <c r="I268" s="131"/>
      <c r="J268" s="131"/>
      <c r="K268" s="131"/>
      <c r="L268" s="131"/>
    </row>
    <row r="269" spans="1:12" ht="12.75">
      <c r="A269" s="97"/>
      <c r="B269" s="103" t="s">
        <v>15</v>
      </c>
      <c r="C269" s="104"/>
      <c r="D269" s="105"/>
      <c r="E269" s="71"/>
      <c r="F269" s="36">
        <f>SUM(F266:F268)</f>
        <v>132982.463</v>
      </c>
      <c r="G269" s="36">
        <f>SUM(G266:G268)</f>
        <v>83957.44331999999</v>
      </c>
      <c r="H269" s="36">
        <f>SUM(H266:H268)</f>
        <v>22176.55345</v>
      </c>
      <c r="I269" s="131"/>
      <c r="J269" s="131"/>
      <c r="K269" s="131"/>
      <c r="L269" s="131"/>
    </row>
    <row r="270" spans="1:12" ht="38.25" customHeight="1">
      <c r="A270" s="107" t="s">
        <v>53</v>
      </c>
      <c r="B270" s="89" t="s">
        <v>88</v>
      </c>
      <c r="C270" s="76" t="s">
        <v>59</v>
      </c>
      <c r="D270" s="106">
        <v>42971</v>
      </c>
      <c r="E270" s="71"/>
      <c r="F270" s="44">
        <v>13686.453249999999</v>
      </c>
      <c r="G270" s="44">
        <v>4517.25717</v>
      </c>
      <c r="H270" s="44">
        <v>0</v>
      </c>
      <c r="I270" s="125"/>
      <c r="J270" s="125"/>
      <c r="K270" s="125"/>
      <c r="L270" s="125" t="s">
        <v>170</v>
      </c>
    </row>
    <row r="271" spans="1:12" ht="38.25" customHeight="1">
      <c r="A271" s="108"/>
      <c r="B271" s="90"/>
      <c r="C271" s="92"/>
      <c r="D271" s="92"/>
      <c r="E271" s="71"/>
      <c r="F271" s="44">
        <v>0</v>
      </c>
      <c r="G271" s="44">
        <v>0</v>
      </c>
      <c r="H271" s="44">
        <v>0</v>
      </c>
      <c r="I271" s="125"/>
      <c r="J271" s="125"/>
      <c r="K271" s="125"/>
      <c r="L271" s="125"/>
    </row>
    <row r="272" spans="1:12" ht="38.25" customHeight="1">
      <c r="A272" s="109"/>
      <c r="B272" s="91"/>
      <c r="C272" s="93"/>
      <c r="D272" s="93"/>
      <c r="E272" s="71"/>
      <c r="F272" s="44">
        <v>0</v>
      </c>
      <c r="G272" s="44">
        <v>0</v>
      </c>
      <c r="H272" s="44">
        <v>0</v>
      </c>
      <c r="I272" s="125"/>
      <c r="J272" s="125"/>
      <c r="K272" s="125"/>
      <c r="L272" s="125"/>
    </row>
    <row r="273" spans="1:12" ht="175.5" customHeight="1">
      <c r="A273" s="107" t="s">
        <v>54</v>
      </c>
      <c r="B273" s="89" t="s">
        <v>208</v>
      </c>
      <c r="C273" s="76" t="s">
        <v>59</v>
      </c>
      <c r="D273" s="106">
        <v>42971</v>
      </c>
      <c r="E273" s="71"/>
      <c r="F273" s="44">
        <v>37141.00975</v>
      </c>
      <c r="G273" s="44">
        <v>26491.53293</v>
      </c>
      <c r="H273" s="44">
        <v>22176.55345</v>
      </c>
      <c r="I273" s="125"/>
      <c r="J273" s="125"/>
      <c r="K273" s="125"/>
      <c r="L273" s="125" t="s">
        <v>209</v>
      </c>
    </row>
    <row r="274" spans="1:12" ht="175.5" customHeight="1">
      <c r="A274" s="108"/>
      <c r="B274" s="90"/>
      <c r="C274" s="92"/>
      <c r="D274" s="92"/>
      <c r="E274" s="71"/>
      <c r="F274" s="44">
        <v>0</v>
      </c>
      <c r="G274" s="44">
        <v>0</v>
      </c>
      <c r="H274" s="44">
        <v>0</v>
      </c>
      <c r="I274" s="125"/>
      <c r="J274" s="125"/>
      <c r="K274" s="125"/>
      <c r="L274" s="125"/>
    </row>
    <row r="275" spans="1:12" ht="175.5" customHeight="1">
      <c r="A275" s="109"/>
      <c r="B275" s="91"/>
      <c r="C275" s="93"/>
      <c r="D275" s="93"/>
      <c r="E275" s="71"/>
      <c r="F275" s="44">
        <v>0</v>
      </c>
      <c r="G275" s="44">
        <v>0</v>
      </c>
      <c r="H275" s="44">
        <v>0</v>
      </c>
      <c r="I275" s="125"/>
      <c r="J275" s="125"/>
      <c r="K275" s="125"/>
      <c r="L275" s="125"/>
    </row>
    <row r="276" spans="1:12" ht="181.5" customHeight="1">
      <c r="A276" s="107" t="s">
        <v>89</v>
      </c>
      <c r="B276" s="89" t="s">
        <v>120</v>
      </c>
      <c r="C276" s="76" t="s">
        <v>59</v>
      </c>
      <c r="D276" s="106">
        <v>43011</v>
      </c>
      <c r="E276" s="71"/>
      <c r="F276" s="44">
        <v>9700</v>
      </c>
      <c r="G276" s="44">
        <v>8705.77556</v>
      </c>
      <c r="H276" s="44">
        <v>0</v>
      </c>
      <c r="I276" s="125"/>
      <c r="J276" s="125"/>
      <c r="K276" s="125"/>
      <c r="L276" s="125" t="s">
        <v>210</v>
      </c>
    </row>
    <row r="277" spans="1:12" ht="181.5" customHeight="1">
      <c r="A277" s="108"/>
      <c r="B277" s="90"/>
      <c r="C277" s="92"/>
      <c r="D277" s="92"/>
      <c r="E277" s="71"/>
      <c r="F277" s="44">
        <v>0</v>
      </c>
      <c r="G277" s="44">
        <v>0</v>
      </c>
      <c r="H277" s="44">
        <v>0</v>
      </c>
      <c r="I277" s="125"/>
      <c r="J277" s="125"/>
      <c r="K277" s="125"/>
      <c r="L277" s="125"/>
    </row>
    <row r="278" spans="1:12" ht="181.5" customHeight="1">
      <c r="A278" s="109"/>
      <c r="B278" s="91"/>
      <c r="C278" s="93"/>
      <c r="D278" s="93"/>
      <c r="E278" s="71"/>
      <c r="F278" s="44">
        <v>0</v>
      </c>
      <c r="G278" s="44">
        <v>0</v>
      </c>
      <c r="H278" s="44">
        <v>0</v>
      </c>
      <c r="I278" s="125"/>
      <c r="J278" s="125"/>
      <c r="K278" s="125"/>
      <c r="L278" s="125"/>
    </row>
    <row r="279" spans="1:12" ht="114.75" customHeight="1">
      <c r="A279" s="107" t="s">
        <v>90</v>
      </c>
      <c r="B279" s="89" t="s">
        <v>121</v>
      </c>
      <c r="C279" s="76" t="s">
        <v>122</v>
      </c>
      <c r="D279" s="106">
        <v>43024</v>
      </c>
      <c r="E279" s="71"/>
      <c r="F279" s="44">
        <v>72455</v>
      </c>
      <c r="G279" s="44">
        <v>44242.87766</v>
      </c>
      <c r="H279" s="44">
        <v>0</v>
      </c>
      <c r="I279" s="126"/>
      <c r="J279" s="126"/>
      <c r="K279" s="126"/>
      <c r="L279" s="126" t="s">
        <v>171</v>
      </c>
    </row>
    <row r="280" spans="1:12" ht="114.75" customHeight="1">
      <c r="A280" s="108"/>
      <c r="B280" s="111"/>
      <c r="C280" s="77"/>
      <c r="D280" s="113"/>
      <c r="E280" s="71"/>
      <c r="F280" s="44">
        <v>0</v>
      </c>
      <c r="G280" s="44">
        <v>0</v>
      </c>
      <c r="H280" s="44">
        <v>0</v>
      </c>
      <c r="I280" s="129"/>
      <c r="J280" s="129"/>
      <c r="K280" s="129"/>
      <c r="L280" s="129"/>
    </row>
    <row r="281" spans="1:12" ht="114.75" customHeight="1">
      <c r="A281" s="110"/>
      <c r="B281" s="112"/>
      <c r="C281" s="78"/>
      <c r="D281" s="114"/>
      <c r="E281" s="71"/>
      <c r="F281" s="44">
        <v>0</v>
      </c>
      <c r="G281" s="44">
        <v>0</v>
      </c>
      <c r="H281" s="44">
        <v>0</v>
      </c>
      <c r="I281" s="130"/>
      <c r="J281" s="130"/>
      <c r="K281" s="130"/>
      <c r="L281" s="130"/>
    </row>
    <row r="282" spans="1:12" s="5" customFormat="1" ht="14.25" customHeight="1">
      <c r="A282" s="115" t="s">
        <v>12</v>
      </c>
      <c r="B282" s="98" t="s">
        <v>155</v>
      </c>
      <c r="C282" s="118"/>
      <c r="D282" s="119"/>
      <c r="E282" s="71"/>
      <c r="F282" s="25">
        <f>SUM(F286:F288)</f>
        <v>9864.84993</v>
      </c>
      <c r="G282" s="25">
        <f>SUM(G286:G288)</f>
        <v>3164.64909</v>
      </c>
      <c r="H282" s="25">
        <f>SUM(H286:H288)</f>
        <v>3164.64909</v>
      </c>
      <c r="I282" s="131"/>
      <c r="J282" s="131"/>
      <c r="K282" s="131"/>
      <c r="L282" s="131"/>
    </row>
    <row r="283" spans="1:12" s="5" customFormat="1" ht="12.75" customHeight="1">
      <c r="A283" s="116"/>
      <c r="B283" s="120"/>
      <c r="C283" s="120"/>
      <c r="D283" s="120"/>
      <c r="E283" s="71"/>
      <c r="F283" s="25">
        <v>0</v>
      </c>
      <c r="G283" s="25">
        <v>0</v>
      </c>
      <c r="H283" s="25">
        <v>0</v>
      </c>
      <c r="I283" s="131"/>
      <c r="J283" s="131"/>
      <c r="K283" s="131"/>
      <c r="L283" s="131"/>
    </row>
    <row r="284" spans="1:12" s="5" customFormat="1" ht="12.75">
      <c r="A284" s="117"/>
      <c r="B284" s="121"/>
      <c r="C284" s="121"/>
      <c r="D284" s="121"/>
      <c r="E284" s="71"/>
      <c r="F284" s="25">
        <v>0</v>
      </c>
      <c r="G284" s="25">
        <v>0</v>
      </c>
      <c r="H284" s="25">
        <v>0</v>
      </c>
      <c r="I284" s="131"/>
      <c r="J284" s="131"/>
      <c r="K284" s="131"/>
      <c r="L284" s="131"/>
    </row>
    <row r="285" spans="1:12" s="5" customFormat="1" ht="12.75">
      <c r="A285" s="117"/>
      <c r="B285" s="122" t="s">
        <v>15</v>
      </c>
      <c r="C285" s="123"/>
      <c r="D285" s="124"/>
      <c r="E285" s="71"/>
      <c r="F285" s="36">
        <f>SUM(F282:F284)</f>
        <v>9864.84993</v>
      </c>
      <c r="G285" s="36">
        <f>SUM(G282:G284)</f>
        <v>3164.64909</v>
      </c>
      <c r="H285" s="36">
        <f>SUM(H282:H284)</f>
        <v>3164.64909</v>
      </c>
      <c r="I285" s="131"/>
      <c r="J285" s="131"/>
      <c r="K285" s="131"/>
      <c r="L285" s="131"/>
    </row>
    <row r="286" spans="1:12" ht="217.5" customHeight="1">
      <c r="A286" s="107" t="s">
        <v>96</v>
      </c>
      <c r="B286" s="89" t="s">
        <v>91</v>
      </c>
      <c r="C286" s="76" t="s">
        <v>59</v>
      </c>
      <c r="D286" s="106">
        <v>42996</v>
      </c>
      <c r="E286" s="71"/>
      <c r="F286" s="44">
        <v>9864.84993</v>
      </c>
      <c r="G286" s="44">
        <v>3164.64909</v>
      </c>
      <c r="H286" s="44">
        <v>3164.64909</v>
      </c>
      <c r="I286" s="125"/>
      <c r="J286" s="125"/>
      <c r="K286" s="125"/>
      <c r="L286" s="125" t="s">
        <v>211</v>
      </c>
    </row>
    <row r="287" spans="1:12" ht="217.5" customHeight="1">
      <c r="A287" s="108"/>
      <c r="B287" s="90"/>
      <c r="C287" s="92"/>
      <c r="D287" s="92"/>
      <c r="E287" s="71"/>
      <c r="F287" s="44">
        <v>0</v>
      </c>
      <c r="G287" s="44">
        <v>0</v>
      </c>
      <c r="H287" s="44">
        <v>0</v>
      </c>
      <c r="I287" s="125"/>
      <c r="J287" s="125"/>
      <c r="K287" s="125"/>
      <c r="L287" s="125"/>
    </row>
    <row r="288" spans="1:12" ht="217.5" customHeight="1">
      <c r="A288" s="109"/>
      <c r="B288" s="91"/>
      <c r="C288" s="93"/>
      <c r="D288" s="93"/>
      <c r="E288" s="71"/>
      <c r="F288" s="44">
        <v>0</v>
      </c>
      <c r="G288" s="44">
        <v>0</v>
      </c>
      <c r="H288" s="44">
        <v>0</v>
      </c>
      <c r="I288" s="125"/>
      <c r="J288" s="125"/>
      <c r="K288" s="125"/>
      <c r="L288" s="125"/>
    </row>
    <row r="289" spans="1:12" s="5" customFormat="1" ht="24.75" customHeight="1">
      <c r="A289" s="115" t="s">
        <v>13</v>
      </c>
      <c r="B289" s="98" t="s">
        <v>156</v>
      </c>
      <c r="C289" s="118"/>
      <c r="D289" s="119"/>
      <c r="E289" s="71"/>
      <c r="F289" s="25">
        <f>SUM(F293:F298)</f>
        <v>16530</v>
      </c>
      <c r="G289" s="25">
        <f>SUM(G293:G298)</f>
        <v>10730.17247</v>
      </c>
      <c r="H289" s="25">
        <f>SUM(H293:H298)</f>
        <v>3880.00011</v>
      </c>
      <c r="I289" s="131"/>
      <c r="J289" s="131"/>
      <c r="K289" s="131"/>
      <c r="L289" s="131"/>
    </row>
    <row r="290" spans="1:12" s="5" customFormat="1" ht="24.75" customHeight="1">
      <c r="A290" s="116"/>
      <c r="B290" s="120"/>
      <c r="C290" s="120"/>
      <c r="D290" s="120"/>
      <c r="E290" s="71"/>
      <c r="F290" s="25">
        <v>0</v>
      </c>
      <c r="G290" s="25">
        <v>0</v>
      </c>
      <c r="H290" s="25">
        <v>0</v>
      </c>
      <c r="I290" s="131"/>
      <c r="J290" s="131"/>
      <c r="K290" s="131"/>
      <c r="L290" s="131"/>
    </row>
    <row r="291" spans="1:12" s="5" customFormat="1" ht="24.75" customHeight="1">
      <c r="A291" s="117"/>
      <c r="B291" s="121"/>
      <c r="C291" s="121"/>
      <c r="D291" s="121"/>
      <c r="E291" s="71"/>
      <c r="F291" s="25">
        <v>0</v>
      </c>
      <c r="G291" s="25">
        <v>0</v>
      </c>
      <c r="H291" s="25">
        <v>0</v>
      </c>
      <c r="I291" s="131"/>
      <c r="J291" s="131"/>
      <c r="K291" s="131"/>
      <c r="L291" s="131"/>
    </row>
    <row r="292" spans="1:12" s="5" customFormat="1" ht="12.75">
      <c r="A292" s="117"/>
      <c r="B292" s="122" t="s">
        <v>15</v>
      </c>
      <c r="C292" s="123"/>
      <c r="D292" s="124"/>
      <c r="E292" s="71"/>
      <c r="F292" s="36">
        <f>SUM(F289:F291)</f>
        <v>16530</v>
      </c>
      <c r="G292" s="36">
        <f>SUM(G289:G291)</f>
        <v>10730.17247</v>
      </c>
      <c r="H292" s="36">
        <f>SUM(H289:H291)</f>
        <v>3880.00011</v>
      </c>
      <c r="I292" s="131"/>
      <c r="J292" s="131"/>
      <c r="K292" s="131"/>
      <c r="L292" s="131"/>
    </row>
    <row r="293" spans="1:12" ht="102.75" customHeight="1">
      <c r="A293" s="107" t="s">
        <v>52</v>
      </c>
      <c r="B293" s="89" t="s">
        <v>92</v>
      </c>
      <c r="C293" s="76" t="s">
        <v>59</v>
      </c>
      <c r="D293" s="106">
        <v>42972</v>
      </c>
      <c r="E293" s="71"/>
      <c r="F293" s="44">
        <v>9700</v>
      </c>
      <c r="G293" s="44">
        <v>4850.00011</v>
      </c>
      <c r="H293" s="44">
        <v>3880.00011</v>
      </c>
      <c r="I293" s="125"/>
      <c r="J293" s="125"/>
      <c r="K293" s="125"/>
      <c r="L293" s="125" t="s">
        <v>212</v>
      </c>
    </row>
    <row r="294" spans="1:12" ht="102.75" customHeight="1">
      <c r="A294" s="108"/>
      <c r="B294" s="90"/>
      <c r="C294" s="92"/>
      <c r="D294" s="92"/>
      <c r="E294" s="71"/>
      <c r="F294" s="44">
        <v>0</v>
      </c>
      <c r="G294" s="44">
        <v>0</v>
      </c>
      <c r="H294" s="44">
        <v>0</v>
      </c>
      <c r="I294" s="125"/>
      <c r="J294" s="125"/>
      <c r="K294" s="125"/>
      <c r="L294" s="125"/>
    </row>
    <row r="295" spans="1:12" ht="102.75" customHeight="1">
      <c r="A295" s="109"/>
      <c r="B295" s="91"/>
      <c r="C295" s="93"/>
      <c r="D295" s="93"/>
      <c r="E295" s="71"/>
      <c r="F295" s="44">
        <v>0</v>
      </c>
      <c r="G295" s="44">
        <v>0</v>
      </c>
      <c r="H295" s="44">
        <v>0</v>
      </c>
      <c r="I295" s="125"/>
      <c r="J295" s="125"/>
      <c r="K295" s="125"/>
      <c r="L295" s="125"/>
    </row>
    <row r="296" spans="1:12" ht="102.75" customHeight="1">
      <c r="A296" s="107" t="s">
        <v>63</v>
      </c>
      <c r="B296" s="89" t="s">
        <v>119</v>
      </c>
      <c r="C296" s="76" t="s">
        <v>59</v>
      </c>
      <c r="D296" s="106">
        <v>43011</v>
      </c>
      <c r="E296" s="71"/>
      <c r="F296" s="44">
        <v>6830</v>
      </c>
      <c r="G296" s="44">
        <v>5880.17236</v>
      </c>
      <c r="H296" s="44">
        <v>0</v>
      </c>
      <c r="I296" s="125"/>
      <c r="J296" s="125"/>
      <c r="K296" s="125"/>
      <c r="L296" s="125" t="s">
        <v>172</v>
      </c>
    </row>
    <row r="297" spans="1:12" ht="102.75" customHeight="1">
      <c r="A297" s="108"/>
      <c r="B297" s="90"/>
      <c r="C297" s="92"/>
      <c r="D297" s="92"/>
      <c r="E297" s="71"/>
      <c r="F297" s="44">
        <v>0</v>
      </c>
      <c r="G297" s="44">
        <v>0</v>
      </c>
      <c r="H297" s="44">
        <v>0</v>
      </c>
      <c r="I297" s="125"/>
      <c r="J297" s="125"/>
      <c r="K297" s="125"/>
      <c r="L297" s="125"/>
    </row>
    <row r="298" spans="1:12" ht="102.75" customHeight="1">
      <c r="A298" s="109"/>
      <c r="B298" s="91"/>
      <c r="C298" s="93"/>
      <c r="D298" s="93"/>
      <c r="E298" s="71"/>
      <c r="F298" s="44">
        <v>0</v>
      </c>
      <c r="G298" s="44">
        <v>0</v>
      </c>
      <c r="H298" s="44">
        <v>0</v>
      </c>
      <c r="I298" s="125"/>
      <c r="J298" s="125"/>
      <c r="K298" s="125"/>
      <c r="L298" s="125"/>
    </row>
    <row r="299" spans="1:12" s="5" customFormat="1" ht="14.25" customHeight="1">
      <c r="A299" s="115" t="s">
        <v>157</v>
      </c>
      <c r="B299" s="98" t="s">
        <v>158</v>
      </c>
      <c r="C299" s="118"/>
      <c r="D299" s="119"/>
      <c r="E299" s="71"/>
      <c r="F299" s="25">
        <f>SUM(F303:F311)</f>
        <v>48382.95162</v>
      </c>
      <c r="G299" s="25">
        <f>SUM(G303:G311)</f>
        <v>18059.39837</v>
      </c>
      <c r="H299" s="25">
        <f>SUM(H303:H311)</f>
        <v>7780.59252</v>
      </c>
      <c r="I299" s="131"/>
      <c r="J299" s="131"/>
      <c r="K299" s="131"/>
      <c r="L299" s="131"/>
    </row>
    <row r="300" spans="1:12" s="5" customFormat="1" ht="12.75" customHeight="1">
      <c r="A300" s="116"/>
      <c r="B300" s="120"/>
      <c r="C300" s="120"/>
      <c r="D300" s="120"/>
      <c r="E300" s="71"/>
      <c r="F300" s="25">
        <v>0</v>
      </c>
      <c r="G300" s="25">
        <v>0</v>
      </c>
      <c r="H300" s="25">
        <v>0</v>
      </c>
      <c r="I300" s="131"/>
      <c r="J300" s="131"/>
      <c r="K300" s="131"/>
      <c r="L300" s="131"/>
    </row>
    <row r="301" spans="1:12" s="5" customFormat="1" ht="12.75">
      <c r="A301" s="117"/>
      <c r="B301" s="121"/>
      <c r="C301" s="121"/>
      <c r="D301" s="121"/>
      <c r="E301" s="71"/>
      <c r="F301" s="25">
        <v>0</v>
      </c>
      <c r="G301" s="25">
        <v>0</v>
      </c>
      <c r="H301" s="25">
        <v>0</v>
      </c>
      <c r="I301" s="131"/>
      <c r="J301" s="131"/>
      <c r="K301" s="131"/>
      <c r="L301" s="131"/>
    </row>
    <row r="302" spans="1:12" s="5" customFormat="1" ht="12.75">
      <c r="A302" s="117"/>
      <c r="B302" s="122" t="s">
        <v>15</v>
      </c>
      <c r="C302" s="123"/>
      <c r="D302" s="124"/>
      <c r="E302" s="71"/>
      <c r="F302" s="36">
        <f>SUM(F299:F301)</f>
        <v>48382.95162</v>
      </c>
      <c r="G302" s="36">
        <f>SUM(G299:G301)</f>
        <v>18059.39837</v>
      </c>
      <c r="H302" s="36">
        <f>SUM(H299:H301)</f>
        <v>7780.59252</v>
      </c>
      <c r="I302" s="131"/>
      <c r="J302" s="131"/>
      <c r="K302" s="131"/>
      <c r="L302" s="131"/>
    </row>
    <row r="303" spans="1:12" ht="113.25" customHeight="1">
      <c r="A303" s="107" t="s">
        <v>159</v>
      </c>
      <c r="B303" s="89" t="s">
        <v>61</v>
      </c>
      <c r="C303" s="76" t="s">
        <v>59</v>
      </c>
      <c r="D303" s="106">
        <v>42972</v>
      </c>
      <c r="E303" s="71"/>
      <c r="F303" s="44">
        <v>23572.95162</v>
      </c>
      <c r="G303" s="44">
        <v>4931.4545</v>
      </c>
      <c r="H303" s="44">
        <v>4931.4545</v>
      </c>
      <c r="I303" s="125"/>
      <c r="J303" s="125"/>
      <c r="K303" s="125"/>
      <c r="L303" s="126" t="s">
        <v>213</v>
      </c>
    </row>
    <row r="304" spans="1:12" ht="113.25" customHeight="1">
      <c r="A304" s="108"/>
      <c r="B304" s="90"/>
      <c r="C304" s="92"/>
      <c r="D304" s="92"/>
      <c r="E304" s="71"/>
      <c r="F304" s="44">
        <v>0</v>
      </c>
      <c r="G304" s="44">
        <v>0</v>
      </c>
      <c r="H304" s="44">
        <v>0</v>
      </c>
      <c r="I304" s="125"/>
      <c r="J304" s="125"/>
      <c r="K304" s="125"/>
      <c r="L304" s="127"/>
    </row>
    <row r="305" spans="1:12" ht="113.25" customHeight="1">
      <c r="A305" s="109"/>
      <c r="B305" s="91"/>
      <c r="C305" s="93"/>
      <c r="D305" s="93"/>
      <c r="E305" s="71"/>
      <c r="F305" s="44">
        <v>0</v>
      </c>
      <c r="G305" s="44">
        <v>0</v>
      </c>
      <c r="H305" s="44">
        <v>0</v>
      </c>
      <c r="I305" s="125"/>
      <c r="J305" s="125"/>
      <c r="K305" s="125"/>
      <c r="L305" s="128"/>
    </row>
    <row r="306" spans="1:12" ht="90.75" customHeight="1">
      <c r="A306" s="107" t="s">
        <v>160</v>
      </c>
      <c r="B306" s="89" t="s">
        <v>94</v>
      </c>
      <c r="C306" s="76" t="s">
        <v>59</v>
      </c>
      <c r="D306" s="106">
        <v>43011</v>
      </c>
      <c r="E306" s="71"/>
      <c r="F306" s="44">
        <v>17460</v>
      </c>
      <c r="G306" s="44">
        <v>5777.94387</v>
      </c>
      <c r="H306" s="44">
        <v>0</v>
      </c>
      <c r="I306" s="125"/>
      <c r="J306" s="125"/>
      <c r="K306" s="125"/>
      <c r="L306" s="126" t="s">
        <v>173</v>
      </c>
    </row>
    <row r="307" spans="1:12" ht="90.75" customHeight="1">
      <c r="A307" s="108"/>
      <c r="B307" s="90"/>
      <c r="C307" s="92"/>
      <c r="D307" s="92"/>
      <c r="E307" s="71"/>
      <c r="F307" s="44">
        <v>0</v>
      </c>
      <c r="G307" s="44">
        <v>0</v>
      </c>
      <c r="H307" s="44">
        <v>0</v>
      </c>
      <c r="I307" s="125"/>
      <c r="J307" s="125"/>
      <c r="K307" s="125"/>
      <c r="L307" s="127"/>
    </row>
    <row r="308" spans="1:12" ht="90.75" customHeight="1">
      <c r="A308" s="109"/>
      <c r="B308" s="91"/>
      <c r="C308" s="93"/>
      <c r="D308" s="93"/>
      <c r="E308" s="71"/>
      <c r="F308" s="44">
        <v>0</v>
      </c>
      <c r="G308" s="44">
        <v>0</v>
      </c>
      <c r="H308" s="44">
        <v>0</v>
      </c>
      <c r="I308" s="125"/>
      <c r="J308" s="125"/>
      <c r="K308" s="125"/>
      <c r="L308" s="128"/>
    </row>
    <row r="309" spans="1:12" ht="361.5" customHeight="1">
      <c r="A309" s="107" t="s">
        <v>161</v>
      </c>
      <c r="B309" s="89" t="s">
        <v>95</v>
      </c>
      <c r="C309" s="76" t="s">
        <v>59</v>
      </c>
      <c r="D309" s="106">
        <v>43077</v>
      </c>
      <c r="E309" s="71"/>
      <c r="F309" s="44">
        <v>7350</v>
      </c>
      <c r="G309" s="44">
        <v>7350</v>
      </c>
      <c r="H309" s="44">
        <v>2849.13802</v>
      </c>
      <c r="I309" s="125"/>
      <c r="J309" s="125"/>
      <c r="K309" s="125"/>
      <c r="L309" s="126" t="s">
        <v>214</v>
      </c>
    </row>
    <row r="310" spans="1:12" ht="361.5" customHeight="1">
      <c r="A310" s="108"/>
      <c r="B310" s="90"/>
      <c r="C310" s="92"/>
      <c r="D310" s="92"/>
      <c r="E310" s="71"/>
      <c r="F310" s="44">
        <v>0</v>
      </c>
      <c r="G310" s="44">
        <v>0</v>
      </c>
      <c r="H310" s="44">
        <v>0</v>
      </c>
      <c r="I310" s="125"/>
      <c r="J310" s="125"/>
      <c r="K310" s="125"/>
      <c r="L310" s="127"/>
    </row>
    <row r="311" spans="1:12" ht="361.5" customHeight="1">
      <c r="A311" s="109"/>
      <c r="B311" s="91"/>
      <c r="C311" s="93"/>
      <c r="D311" s="93"/>
      <c r="E311" s="71"/>
      <c r="F311" s="44">
        <v>0</v>
      </c>
      <c r="G311" s="44">
        <v>0</v>
      </c>
      <c r="H311" s="44">
        <v>0</v>
      </c>
      <c r="I311" s="125"/>
      <c r="J311" s="125"/>
      <c r="K311" s="125"/>
      <c r="L311" s="128"/>
    </row>
    <row r="312" spans="1:12" s="5" customFormat="1" ht="14.25" customHeight="1">
      <c r="A312" s="115" t="s">
        <v>162</v>
      </c>
      <c r="B312" s="98" t="s">
        <v>163</v>
      </c>
      <c r="C312" s="118"/>
      <c r="D312" s="119"/>
      <c r="E312" s="71"/>
      <c r="F312" s="25">
        <f>SUM(F316:F318)</f>
        <v>15120.000000000002</v>
      </c>
      <c r="G312" s="25">
        <f>SUM(G316:G318)</f>
        <v>14143.222600000001</v>
      </c>
      <c r="H312" s="25">
        <f>SUM(H316:H318)</f>
        <v>0</v>
      </c>
      <c r="I312" s="131"/>
      <c r="J312" s="131"/>
      <c r="K312" s="131"/>
      <c r="L312" s="131"/>
    </row>
    <row r="313" spans="1:12" s="5" customFormat="1" ht="12.75" customHeight="1">
      <c r="A313" s="116"/>
      <c r="B313" s="120"/>
      <c r="C313" s="120"/>
      <c r="D313" s="120"/>
      <c r="E313" s="71"/>
      <c r="F313" s="25">
        <f aca="true" t="shared" si="8" ref="F313:H314">F317</f>
        <v>0</v>
      </c>
      <c r="G313" s="25">
        <f t="shared" si="8"/>
        <v>0</v>
      </c>
      <c r="H313" s="25">
        <f t="shared" si="8"/>
        <v>0</v>
      </c>
      <c r="I313" s="131"/>
      <c r="J313" s="131"/>
      <c r="K313" s="131"/>
      <c r="L313" s="131"/>
    </row>
    <row r="314" spans="1:12" s="5" customFormat="1" ht="12.75">
      <c r="A314" s="117"/>
      <c r="B314" s="121"/>
      <c r="C314" s="121"/>
      <c r="D314" s="121"/>
      <c r="E314" s="71"/>
      <c r="F314" s="25">
        <f t="shared" si="8"/>
        <v>0</v>
      </c>
      <c r="G314" s="25">
        <f t="shared" si="8"/>
        <v>0</v>
      </c>
      <c r="H314" s="25">
        <f t="shared" si="8"/>
        <v>0</v>
      </c>
      <c r="I314" s="131"/>
      <c r="J314" s="131"/>
      <c r="K314" s="131"/>
      <c r="L314" s="131"/>
    </row>
    <row r="315" spans="1:12" s="5" customFormat="1" ht="12.75">
      <c r="A315" s="117"/>
      <c r="B315" s="122" t="s">
        <v>15</v>
      </c>
      <c r="C315" s="123"/>
      <c r="D315" s="124"/>
      <c r="E315" s="71"/>
      <c r="F315" s="36">
        <f>SUM(F312:F314)</f>
        <v>15120.000000000002</v>
      </c>
      <c r="G315" s="36">
        <f>SUM(G312:G314)</f>
        <v>14143.222600000001</v>
      </c>
      <c r="H315" s="36">
        <f>SUM(H312:H314)</f>
        <v>0</v>
      </c>
      <c r="I315" s="131"/>
      <c r="J315" s="131"/>
      <c r="K315" s="131"/>
      <c r="L315" s="131"/>
    </row>
    <row r="316" spans="1:12" ht="229.5" customHeight="1">
      <c r="A316" s="107" t="s">
        <v>164</v>
      </c>
      <c r="B316" s="89" t="s">
        <v>97</v>
      </c>
      <c r="C316" s="76" t="s">
        <v>59</v>
      </c>
      <c r="D316" s="106">
        <v>43027</v>
      </c>
      <c r="E316" s="71"/>
      <c r="F316" s="44">
        <v>15120.000000000002</v>
      </c>
      <c r="G316" s="44">
        <v>14143.222600000001</v>
      </c>
      <c r="H316" s="44">
        <v>0</v>
      </c>
      <c r="I316" s="126"/>
      <c r="J316" s="126"/>
      <c r="K316" s="126"/>
      <c r="L316" s="126" t="s">
        <v>174</v>
      </c>
    </row>
    <row r="317" spans="1:12" ht="12.75">
      <c r="A317" s="108"/>
      <c r="B317" s="111"/>
      <c r="C317" s="77"/>
      <c r="D317" s="113"/>
      <c r="E317" s="71"/>
      <c r="F317" s="44">
        <v>0</v>
      </c>
      <c r="G317" s="44">
        <v>0</v>
      </c>
      <c r="H317" s="44">
        <v>0</v>
      </c>
      <c r="I317" s="129"/>
      <c r="J317" s="129"/>
      <c r="K317" s="129"/>
      <c r="L317" s="129"/>
    </row>
    <row r="318" spans="1:12" ht="12.75">
      <c r="A318" s="110"/>
      <c r="B318" s="112"/>
      <c r="C318" s="78"/>
      <c r="D318" s="114"/>
      <c r="E318" s="71"/>
      <c r="F318" s="44">
        <v>0</v>
      </c>
      <c r="G318" s="44">
        <v>0</v>
      </c>
      <c r="H318" s="44">
        <v>0</v>
      </c>
      <c r="I318" s="130"/>
      <c r="J318" s="130"/>
      <c r="K318" s="130"/>
      <c r="L318" s="130"/>
    </row>
    <row r="319" spans="1:12" s="5" customFormat="1" ht="14.25" customHeight="1">
      <c r="A319" s="115" t="s">
        <v>165</v>
      </c>
      <c r="B319" s="98" t="s">
        <v>166</v>
      </c>
      <c r="C319" s="118" t="s">
        <v>167</v>
      </c>
      <c r="D319" s="119"/>
      <c r="E319" s="71"/>
      <c r="F319" s="25">
        <f>SUM(F323:F328)</f>
        <v>64959.73697</v>
      </c>
      <c r="G319" s="25">
        <f>SUM(G323:G334)</f>
        <v>71932.4338</v>
      </c>
      <c r="H319" s="25">
        <f>SUM(H323:H334)</f>
        <v>0</v>
      </c>
      <c r="I319" s="131"/>
      <c r="J319" s="131"/>
      <c r="K319" s="131"/>
      <c r="L319" s="131"/>
    </row>
    <row r="320" spans="1:12" s="5" customFormat="1" ht="12.75" customHeight="1">
      <c r="A320" s="116"/>
      <c r="B320" s="120"/>
      <c r="C320" s="120"/>
      <c r="D320" s="120"/>
      <c r="E320" s="71"/>
      <c r="F320" s="25">
        <v>0</v>
      </c>
      <c r="G320" s="25">
        <v>0</v>
      </c>
      <c r="H320" s="25">
        <v>0</v>
      </c>
      <c r="I320" s="131"/>
      <c r="J320" s="131"/>
      <c r="K320" s="131"/>
      <c r="L320" s="131"/>
    </row>
    <row r="321" spans="1:12" s="5" customFormat="1" ht="12.75">
      <c r="A321" s="117"/>
      <c r="B321" s="121"/>
      <c r="C321" s="121"/>
      <c r="D321" s="121"/>
      <c r="E321" s="71"/>
      <c r="F321" s="25">
        <v>0</v>
      </c>
      <c r="G321" s="25">
        <v>0</v>
      </c>
      <c r="H321" s="25">
        <v>0</v>
      </c>
      <c r="I321" s="131"/>
      <c r="J321" s="131"/>
      <c r="K321" s="131"/>
      <c r="L321" s="131"/>
    </row>
    <row r="322" spans="1:12" s="5" customFormat="1" ht="12.75">
      <c r="A322" s="117"/>
      <c r="B322" s="122" t="s">
        <v>15</v>
      </c>
      <c r="C322" s="123"/>
      <c r="D322" s="124"/>
      <c r="E322" s="71"/>
      <c r="F322" s="36">
        <f>SUM(F319:F321)</f>
        <v>64959.73697</v>
      </c>
      <c r="G322" s="36">
        <f>SUM(G319:G321)</f>
        <v>71932.4338</v>
      </c>
      <c r="H322" s="36">
        <f>SUM(H319:H321)</f>
        <v>0</v>
      </c>
      <c r="I322" s="131"/>
      <c r="J322" s="131"/>
      <c r="K322" s="131"/>
      <c r="L322" s="131"/>
    </row>
    <row r="323" spans="1:12" ht="95.25" customHeight="1">
      <c r="A323" s="107" t="s">
        <v>168</v>
      </c>
      <c r="B323" s="89" t="s">
        <v>64</v>
      </c>
      <c r="C323" s="76" t="s">
        <v>59</v>
      </c>
      <c r="D323" s="106">
        <v>42972</v>
      </c>
      <c r="E323" s="71"/>
      <c r="F323" s="44">
        <v>40038.42935</v>
      </c>
      <c r="G323" s="44">
        <v>20289.11838</v>
      </c>
      <c r="H323" s="44">
        <v>0</v>
      </c>
      <c r="I323" s="125"/>
      <c r="J323" s="125"/>
      <c r="K323" s="125"/>
      <c r="L323" s="126" t="s">
        <v>175</v>
      </c>
    </row>
    <row r="324" spans="1:12" ht="95.25" customHeight="1">
      <c r="A324" s="108"/>
      <c r="B324" s="90"/>
      <c r="C324" s="92"/>
      <c r="D324" s="92"/>
      <c r="E324" s="71"/>
      <c r="F324" s="44">
        <v>0</v>
      </c>
      <c r="G324" s="44">
        <v>0</v>
      </c>
      <c r="H324" s="44">
        <v>0</v>
      </c>
      <c r="I324" s="125"/>
      <c r="J324" s="125"/>
      <c r="K324" s="125"/>
      <c r="L324" s="127"/>
    </row>
    <row r="325" spans="1:12" ht="95.25" customHeight="1">
      <c r="A325" s="109"/>
      <c r="B325" s="91"/>
      <c r="C325" s="93"/>
      <c r="D325" s="93"/>
      <c r="E325" s="71"/>
      <c r="F325" s="44">
        <v>0</v>
      </c>
      <c r="G325" s="44">
        <v>0</v>
      </c>
      <c r="H325" s="44">
        <v>0</v>
      </c>
      <c r="I325" s="125"/>
      <c r="J325" s="125"/>
      <c r="K325" s="125"/>
      <c r="L325" s="128"/>
    </row>
    <row r="326" spans="1:12" ht="95.25" customHeight="1">
      <c r="A326" s="107" t="s">
        <v>169</v>
      </c>
      <c r="B326" s="89" t="s">
        <v>98</v>
      </c>
      <c r="C326" s="76" t="s">
        <v>59</v>
      </c>
      <c r="D326" s="106">
        <v>43027</v>
      </c>
      <c r="E326" s="71"/>
      <c r="F326" s="44">
        <v>24921.30762</v>
      </c>
      <c r="G326" s="44">
        <v>13137.3396</v>
      </c>
      <c r="H326" s="44">
        <v>0</v>
      </c>
      <c r="I326" s="125"/>
      <c r="J326" s="125"/>
      <c r="K326" s="125"/>
      <c r="L326" s="126" t="s">
        <v>176</v>
      </c>
    </row>
    <row r="327" spans="1:12" ht="95.25" customHeight="1">
      <c r="A327" s="108"/>
      <c r="B327" s="90"/>
      <c r="C327" s="92"/>
      <c r="D327" s="92"/>
      <c r="E327" s="71"/>
      <c r="F327" s="44">
        <v>0</v>
      </c>
      <c r="G327" s="44">
        <v>0</v>
      </c>
      <c r="H327" s="44">
        <v>0</v>
      </c>
      <c r="I327" s="125"/>
      <c r="J327" s="125"/>
      <c r="K327" s="125"/>
      <c r="L327" s="127"/>
    </row>
    <row r="328" spans="1:12" ht="95.25" customHeight="1">
      <c r="A328" s="109"/>
      <c r="B328" s="91"/>
      <c r="C328" s="93"/>
      <c r="D328" s="93"/>
      <c r="E328" s="71"/>
      <c r="F328" s="44">
        <v>0</v>
      </c>
      <c r="G328" s="44">
        <v>0</v>
      </c>
      <c r="H328" s="44">
        <v>0</v>
      </c>
      <c r="I328" s="125"/>
      <c r="J328" s="125"/>
      <c r="K328" s="125"/>
      <c r="L328" s="128"/>
    </row>
    <row r="329" spans="1:12" ht="95.25" customHeight="1">
      <c r="A329" s="107" t="s">
        <v>215</v>
      </c>
      <c r="B329" s="89" t="s">
        <v>216</v>
      </c>
      <c r="C329" s="132">
        <v>2018</v>
      </c>
      <c r="D329" s="106">
        <v>43257</v>
      </c>
      <c r="E329" s="71"/>
      <c r="F329" s="44">
        <v>24119.938</v>
      </c>
      <c r="G329" s="44">
        <v>24119.938</v>
      </c>
      <c r="H329" s="44">
        <v>0</v>
      </c>
      <c r="I329" s="126"/>
      <c r="J329" s="126"/>
      <c r="K329" s="126"/>
      <c r="L329" s="126" t="s">
        <v>217</v>
      </c>
    </row>
    <row r="330" spans="1:12" ht="95.25" customHeight="1">
      <c r="A330" s="108"/>
      <c r="B330" s="111"/>
      <c r="C330" s="133"/>
      <c r="D330" s="113"/>
      <c r="E330" s="71"/>
      <c r="F330" s="44">
        <v>0</v>
      </c>
      <c r="G330" s="44">
        <v>0</v>
      </c>
      <c r="H330" s="44">
        <v>0</v>
      </c>
      <c r="I330" s="129"/>
      <c r="J330" s="129"/>
      <c r="K330" s="129"/>
      <c r="L330" s="129"/>
    </row>
    <row r="331" spans="1:12" ht="95.25" customHeight="1">
      <c r="A331" s="110"/>
      <c r="B331" s="112"/>
      <c r="C331" s="134"/>
      <c r="D331" s="114"/>
      <c r="E331" s="71"/>
      <c r="F331" s="44">
        <v>0</v>
      </c>
      <c r="G331" s="44">
        <v>0</v>
      </c>
      <c r="H331" s="44">
        <v>0</v>
      </c>
      <c r="I331" s="130"/>
      <c r="J331" s="130"/>
      <c r="K331" s="130"/>
      <c r="L331" s="130"/>
    </row>
    <row r="332" spans="1:12" ht="123" customHeight="1">
      <c r="A332" s="107" t="s">
        <v>218</v>
      </c>
      <c r="B332" s="89" t="s">
        <v>219</v>
      </c>
      <c r="C332" s="76" t="s">
        <v>220</v>
      </c>
      <c r="D332" s="106">
        <v>43257</v>
      </c>
      <c r="E332" s="71"/>
      <c r="F332" s="44">
        <v>27596.43238</v>
      </c>
      <c r="G332" s="44">
        <v>14386.03782</v>
      </c>
      <c r="H332" s="44">
        <v>0</v>
      </c>
      <c r="I332" s="126"/>
      <c r="J332" s="126"/>
      <c r="K332" s="126"/>
      <c r="L332" s="126" t="s">
        <v>221</v>
      </c>
    </row>
    <row r="333" spans="1:12" ht="123" customHeight="1">
      <c r="A333" s="108"/>
      <c r="B333" s="111"/>
      <c r="C333" s="77"/>
      <c r="D333" s="113"/>
      <c r="E333" s="71"/>
      <c r="F333" s="44">
        <v>0</v>
      </c>
      <c r="G333" s="44">
        <v>0</v>
      </c>
      <c r="H333" s="44">
        <v>0</v>
      </c>
      <c r="I333" s="129"/>
      <c r="J333" s="129"/>
      <c r="K333" s="129"/>
      <c r="L333" s="129"/>
    </row>
    <row r="334" spans="1:12" ht="123" customHeight="1">
      <c r="A334" s="108"/>
      <c r="B334" s="111"/>
      <c r="C334" s="77"/>
      <c r="D334" s="113"/>
      <c r="E334" s="41"/>
      <c r="F334" s="45">
        <v>0</v>
      </c>
      <c r="G334" s="45">
        <v>0</v>
      </c>
      <c r="H334" s="45">
        <v>0</v>
      </c>
      <c r="I334" s="129"/>
      <c r="J334" s="129"/>
      <c r="K334" s="129"/>
      <c r="L334" s="129"/>
    </row>
    <row r="335" spans="1:12" ht="28.5" customHeight="1">
      <c r="A335" s="12"/>
      <c r="B335" s="14" t="s">
        <v>93</v>
      </c>
      <c r="C335" s="12"/>
      <c r="D335" s="40"/>
      <c r="E335" s="9"/>
      <c r="F335" s="44"/>
      <c r="G335" s="44">
        <v>27483.8</v>
      </c>
      <c r="H335" s="44"/>
      <c r="I335" s="13"/>
      <c r="J335" s="13"/>
      <c r="K335" s="13"/>
      <c r="L335" s="13"/>
    </row>
    <row r="336" spans="2:12" ht="25.5" customHeight="1">
      <c r="B336" s="74"/>
      <c r="C336" s="74"/>
      <c r="D336" s="74"/>
      <c r="E336" s="74"/>
      <c r="F336" s="74"/>
      <c r="G336" s="74"/>
      <c r="H336" s="74"/>
      <c r="I336" s="74"/>
      <c r="J336" s="74"/>
      <c r="K336" s="74"/>
      <c r="L336" s="74"/>
    </row>
    <row r="337" spans="1:12" ht="18" customHeight="1">
      <c r="A337" s="7"/>
      <c r="B337" s="75" t="s">
        <v>181</v>
      </c>
      <c r="C337" s="75"/>
      <c r="D337" s="75"/>
      <c r="E337" s="75"/>
      <c r="F337" s="75"/>
      <c r="G337" s="20"/>
      <c r="H337" s="20"/>
      <c r="I337" s="264" t="s">
        <v>180</v>
      </c>
      <c r="J337" s="264"/>
      <c r="K337" s="264"/>
      <c r="L337" s="264"/>
    </row>
    <row r="338" spans="1:12" ht="12.75" customHeight="1">
      <c r="A338" s="7"/>
      <c r="B338" s="75"/>
      <c r="C338" s="75"/>
      <c r="D338" s="75"/>
      <c r="E338" s="75"/>
      <c r="F338" s="75"/>
      <c r="G338" s="21"/>
      <c r="H338" s="20"/>
      <c r="I338" s="264"/>
      <c r="J338" s="264"/>
      <c r="K338" s="264"/>
      <c r="L338" s="264"/>
    </row>
  </sheetData>
  <sheetProtection/>
  <mergeCells count="671">
    <mergeCell ref="L332:L334"/>
    <mergeCell ref="B262:E264"/>
    <mergeCell ref="I262:L265"/>
    <mergeCell ref="B265:E265"/>
    <mergeCell ref="J329:J331"/>
    <mergeCell ref="K329:K331"/>
    <mergeCell ref="L329:L331"/>
    <mergeCell ref="K332:K334"/>
    <mergeCell ref="I319:L322"/>
    <mergeCell ref="I323:I325"/>
    <mergeCell ref="A332:A334"/>
    <mergeCell ref="B332:B334"/>
    <mergeCell ref="C332:C334"/>
    <mergeCell ref="D332:D334"/>
    <mergeCell ref="I332:I334"/>
    <mergeCell ref="J332:J334"/>
    <mergeCell ref="J323:J325"/>
    <mergeCell ref="K323:K325"/>
    <mergeCell ref="L323:L325"/>
    <mergeCell ref="A329:A331"/>
    <mergeCell ref="B329:B331"/>
    <mergeCell ref="C329:C331"/>
    <mergeCell ref="D329:D331"/>
    <mergeCell ref="I329:I331"/>
    <mergeCell ref="E266:E333"/>
    <mergeCell ref="I266:L269"/>
    <mergeCell ref="I309:I311"/>
    <mergeCell ref="J309:J311"/>
    <mergeCell ref="K309:K311"/>
    <mergeCell ref="L309:L311"/>
    <mergeCell ref="I312:L315"/>
    <mergeCell ref="I316:I318"/>
    <mergeCell ref="J316:J318"/>
    <mergeCell ref="K316:K318"/>
    <mergeCell ref="L316:L318"/>
    <mergeCell ref="I299:L302"/>
    <mergeCell ref="I303:I305"/>
    <mergeCell ref="J303:J305"/>
    <mergeCell ref="K303:K305"/>
    <mergeCell ref="L303:L305"/>
    <mergeCell ref="I306:I308"/>
    <mergeCell ref="J306:J308"/>
    <mergeCell ref="K306:K308"/>
    <mergeCell ref="L306:L308"/>
    <mergeCell ref="I289:L292"/>
    <mergeCell ref="I293:I295"/>
    <mergeCell ref="J293:J295"/>
    <mergeCell ref="K293:K295"/>
    <mergeCell ref="L293:L295"/>
    <mergeCell ref="I296:I298"/>
    <mergeCell ref="J296:J298"/>
    <mergeCell ref="K296:K298"/>
    <mergeCell ref="L296:L298"/>
    <mergeCell ref="I279:I281"/>
    <mergeCell ref="J279:J281"/>
    <mergeCell ref="K279:K281"/>
    <mergeCell ref="L279:L281"/>
    <mergeCell ref="I282:L285"/>
    <mergeCell ref="I286:I288"/>
    <mergeCell ref="J286:J288"/>
    <mergeCell ref="K286:K288"/>
    <mergeCell ref="L286:L288"/>
    <mergeCell ref="I273:I275"/>
    <mergeCell ref="J273:J275"/>
    <mergeCell ref="K273:K275"/>
    <mergeCell ref="L273:L275"/>
    <mergeCell ref="I276:I278"/>
    <mergeCell ref="J276:J278"/>
    <mergeCell ref="K276:K278"/>
    <mergeCell ref="L276:L278"/>
    <mergeCell ref="I45:I46"/>
    <mergeCell ref="I25:I26"/>
    <mergeCell ref="I27:I28"/>
    <mergeCell ref="I29:I30"/>
    <mergeCell ref="I31:I32"/>
    <mergeCell ref="I33:I34"/>
    <mergeCell ref="L326:L328"/>
    <mergeCell ref="A258:A261"/>
    <mergeCell ref="A326:A328"/>
    <mergeCell ref="B326:B328"/>
    <mergeCell ref="C326:C328"/>
    <mergeCell ref="D326:D328"/>
    <mergeCell ref="I326:I328"/>
    <mergeCell ref="J326:J328"/>
    <mergeCell ref="I270:I272"/>
    <mergeCell ref="J270:J272"/>
    <mergeCell ref="A323:A325"/>
    <mergeCell ref="B323:B325"/>
    <mergeCell ref="C323:C325"/>
    <mergeCell ref="D323:D325"/>
    <mergeCell ref="I35:I36"/>
    <mergeCell ref="K326:K328"/>
    <mergeCell ref="I37:I38"/>
    <mergeCell ref="I39:I40"/>
    <mergeCell ref="I41:I42"/>
    <mergeCell ref="I43:I44"/>
    <mergeCell ref="A316:A318"/>
    <mergeCell ref="B316:B318"/>
    <mergeCell ref="C316:C318"/>
    <mergeCell ref="D316:D318"/>
    <mergeCell ref="A319:A322"/>
    <mergeCell ref="B319:D321"/>
    <mergeCell ref="B322:D322"/>
    <mergeCell ref="A309:A311"/>
    <mergeCell ref="B309:B311"/>
    <mergeCell ref="C309:C311"/>
    <mergeCell ref="D309:D311"/>
    <mergeCell ref="A312:A315"/>
    <mergeCell ref="B312:D314"/>
    <mergeCell ref="B315:D315"/>
    <mergeCell ref="A303:A305"/>
    <mergeCell ref="B303:B305"/>
    <mergeCell ref="C303:C305"/>
    <mergeCell ref="D303:D305"/>
    <mergeCell ref="A306:A308"/>
    <mergeCell ref="B306:B308"/>
    <mergeCell ref="C306:C308"/>
    <mergeCell ref="D306:D308"/>
    <mergeCell ref="A296:A298"/>
    <mergeCell ref="B296:B298"/>
    <mergeCell ref="C296:C298"/>
    <mergeCell ref="D296:D298"/>
    <mergeCell ref="A299:A302"/>
    <mergeCell ref="B299:D301"/>
    <mergeCell ref="B302:D302"/>
    <mergeCell ref="A289:A292"/>
    <mergeCell ref="B289:D291"/>
    <mergeCell ref="B292:D292"/>
    <mergeCell ref="A293:A295"/>
    <mergeCell ref="B293:B295"/>
    <mergeCell ref="C293:C295"/>
    <mergeCell ref="D293:D295"/>
    <mergeCell ref="A282:A285"/>
    <mergeCell ref="B282:D284"/>
    <mergeCell ref="B285:D285"/>
    <mergeCell ref="A286:A288"/>
    <mergeCell ref="B286:B288"/>
    <mergeCell ref="C286:C288"/>
    <mergeCell ref="D286:D288"/>
    <mergeCell ref="A276:A278"/>
    <mergeCell ref="B276:B278"/>
    <mergeCell ref="C276:C278"/>
    <mergeCell ref="D276:D278"/>
    <mergeCell ref="A270:A272"/>
    <mergeCell ref="A279:A281"/>
    <mergeCell ref="B279:B281"/>
    <mergeCell ref="C279:C281"/>
    <mergeCell ref="D279:D281"/>
    <mergeCell ref="A266:A269"/>
    <mergeCell ref="B266:D268"/>
    <mergeCell ref="B269:D269"/>
    <mergeCell ref="D270:D272"/>
    <mergeCell ref="A273:A275"/>
    <mergeCell ref="B273:B275"/>
    <mergeCell ref="C273:C275"/>
    <mergeCell ref="D273:D275"/>
    <mergeCell ref="I254:I256"/>
    <mergeCell ref="J254:J256"/>
    <mergeCell ref="K254:K256"/>
    <mergeCell ref="L254:L256"/>
    <mergeCell ref="B270:B272"/>
    <mergeCell ref="C270:C272"/>
    <mergeCell ref="I258:L261"/>
    <mergeCell ref="K270:K272"/>
    <mergeCell ref="L270:L272"/>
    <mergeCell ref="I240:I242"/>
    <mergeCell ref="J240:J242"/>
    <mergeCell ref="K240:K242"/>
    <mergeCell ref="L240:L242"/>
    <mergeCell ref="I247:I249"/>
    <mergeCell ref="J247:J249"/>
    <mergeCell ref="K247:K249"/>
    <mergeCell ref="L247:L249"/>
    <mergeCell ref="I230:I232"/>
    <mergeCell ref="J230:J232"/>
    <mergeCell ref="K230:K232"/>
    <mergeCell ref="L230:L232"/>
    <mergeCell ref="I233:I235"/>
    <mergeCell ref="J233:J235"/>
    <mergeCell ref="K233:K235"/>
    <mergeCell ref="L233:L235"/>
    <mergeCell ref="B221:B223"/>
    <mergeCell ref="I224:I226"/>
    <mergeCell ref="J224:J226"/>
    <mergeCell ref="K224:K226"/>
    <mergeCell ref="L224:L226"/>
    <mergeCell ref="I227:I229"/>
    <mergeCell ref="J227:J229"/>
    <mergeCell ref="K227:K229"/>
    <mergeCell ref="L227:L229"/>
    <mergeCell ref="E215:E257"/>
    <mergeCell ref="C221:C223"/>
    <mergeCell ref="D221:D223"/>
    <mergeCell ref="A209:A211"/>
    <mergeCell ref="L218:L220"/>
    <mergeCell ref="I221:I223"/>
    <mergeCell ref="J221:J223"/>
    <mergeCell ref="K221:K223"/>
    <mergeCell ref="L221:L223"/>
    <mergeCell ref="A221:A223"/>
    <mergeCell ref="I215:I217"/>
    <mergeCell ref="J215:J217"/>
    <mergeCell ref="K215:K217"/>
    <mergeCell ref="L215:L217"/>
    <mergeCell ref="I218:I220"/>
    <mergeCell ref="J218:J220"/>
    <mergeCell ref="K218:K220"/>
    <mergeCell ref="H169:L172"/>
    <mergeCell ref="I123:I124"/>
    <mergeCell ref="J123:J125"/>
    <mergeCell ref="K123:K125"/>
    <mergeCell ref="I126:I127"/>
    <mergeCell ref="A262:A265"/>
    <mergeCell ref="I209:I211"/>
    <mergeCell ref="J209:J211"/>
    <mergeCell ref="K209:K211"/>
    <mergeCell ref="L209:L211"/>
    <mergeCell ref="I117:I118"/>
    <mergeCell ref="J117:J119"/>
    <mergeCell ref="K117:K119"/>
    <mergeCell ref="I120:I121"/>
    <mergeCell ref="J120:J122"/>
    <mergeCell ref="K120:K122"/>
    <mergeCell ref="I111:I112"/>
    <mergeCell ref="J111:J113"/>
    <mergeCell ref="K111:K113"/>
    <mergeCell ref="I114:I115"/>
    <mergeCell ref="J114:J116"/>
    <mergeCell ref="K114:K116"/>
    <mergeCell ref="I105:I106"/>
    <mergeCell ref="J105:J107"/>
    <mergeCell ref="K105:K107"/>
    <mergeCell ref="I108:I109"/>
    <mergeCell ref="J108:J110"/>
    <mergeCell ref="K108:K110"/>
    <mergeCell ref="I99:I100"/>
    <mergeCell ref="J99:J101"/>
    <mergeCell ref="K99:K101"/>
    <mergeCell ref="I102:I103"/>
    <mergeCell ref="J102:J104"/>
    <mergeCell ref="K102:K104"/>
    <mergeCell ref="I93:I94"/>
    <mergeCell ref="J93:J95"/>
    <mergeCell ref="K93:K95"/>
    <mergeCell ref="I96:I97"/>
    <mergeCell ref="J96:J98"/>
    <mergeCell ref="K96:K98"/>
    <mergeCell ref="I87:I88"/>
    <mergeCell ref="J87:J89"/>
    <mergeCell ref="K87:K89"/>
    <mergeCell ref="I90:I91"/>
    <mergeCell ref="J90:J92"/>
    <mergeCell ref="K90:K92"/>
    <mergeCell ref="I81:I82"/>
    <mergeCell ref="J81:J83"/>
    <mergeCell ref="K81:K83"/>
    <mergeCell ref="I84:I85"/>
    <mergeCell ref="J84:J86"/>
    <mergeCell ref="K84:K86"/>
    <mergeCell ref="I75:I76"/>
    <mergeCell ref="J75:J77"/>
    <mergeCell ref="K75:K77"/>
    <mergeCell ref="I78:I79"/>
    <mergeCell ref="J78:J80"/>
    <mergeCell ref="K78:K80"/>
    <mergeCell ref="I69:I70"/>
    <mergeCell ref="J69:J71"/>
    <mergeCell ref="K69:K71"/>
    <mergeCell ref="I72:I73"/>
    <mergeCell ref="J72:J74"/>
    <mergeCell ref="K72:K74"/>
    <mergeCell ref="A169:A172"/>
    <mergeCell ref="B169:F171"/>
    <mergeCell ref="B172:F172"/>
    <mergeCell ref="I48:L51"/>
    <mergeCell ref="I52:L55"/>
    <mergeCell ref="I56:L59"/>
    <mergeCell ref="I60:I61"/>
    <mergeCell ref="J60:J62"/>
    <mergeCell ref="K60:K62"/>
    <mergeCell ref="I63:I64"/>
    <mergeCell ref="A120:A122"/>
    <mergeCell ref="A151:A153"/>
    <mergeCell ref="A148:A150"/>
    <mergeCell ref="D151:D153"/>
    <mergeCell ref="A160:A162"/>
    <mergeCell ref="B160:B162"/>
    <mergeCell ref="C160:C162"/>
    <mergeCell ref="A126:A128"/>
    <mergeCell ref="A129:A131"/>
    <mergeCell ref="A139:A141"/>
    <mergeCell ref="A114:A116"/>
    <mergeCell ref="B114:B116"/>
    <mergeCell ref="C114:C116"/>
    <mergeCell ref="D114:D116"/>
    <mergeCell ref="A117:A119"/>
    <mergeCell ref="B117:B119"/>
    <mergeCell ref="C117:C119"/>
    <mergeCell ref="A108:A110"/>
    <mergeCell ref="B108:B110"/>
    <mergeCell ref="C108:C110"/>
    <mergeCell ref="D108:D110"/>
    <mergeCell ref="A111:A113"/>
    <mergeCell ref="B111:B113"/>
    <mergeCell ref="C111:C113"/>
    <mergeCell ref="D111:D113"/>
    <mergeCell ref="A102:A104"/>
    <mergeCell ref="B102:B104"/>
    <mergeCell ref="C102:C104"/>
    <mergeCell ref="D102:D104"/>
    <mergeCell ref="A105:A107"/>
    <mergeCell ref="B105:B107"/>
    <mergeCell ref="C105:C107"/>
    <mergeCell ref="D105:D107"/>
    <mergeCell ref="A93:A95"/>
    <mergeCell ref="A96:A98"/>
    <mergeCell ref="D96:D98"/>
    <mergeCell ref="A99:A101"/>
    <mergeCell ref="B99:B101"/>
    <mergeCell ref="C99:C101"/>
    <mergeCell ref="D99:D101"/>
    <mergeCell ref="C93:C95"/>
    <mergeCell ref="D93:D95"/>
    <mergeCell ref="K5:K9"/>
    <mergeCell ref="B51:D51"/>
    <mergeCell ref="A48:A51"/>
    <mergeCell ref="L5:L9"/>
    <mergeCell ref="I5:I7"/>
    <mergeCell ref="B48:D50"/>
    <mergeCell ref="B11:E14"/>
    <mergeCell ref="A15:A18"/>
    <mergeCell ref="I23:I24"/>
    <mergeCell ref="A2:L2"/>
    <mergeCell ref="A3:L3"/>
    <mergeCell ref="C4:K4"/>
    <mergeCell ref="J5:J9"/>
    <mergeCell ref="A5:A9"/>
    <mergeCell ref="D5:D9"/>
    <mergeCell ref="B5:B9"/>
    <mergeCell ref="C5:C9"/>
    <mergeCell ref="F5:H5"/>
    <mergeCell ref="E5:E9"/>
    <mergeCell ref="I337:L338"/>
    <mergeCell ref="B336:L336"/>
    <mergeCell ref="B337:F338"/>
    <mergeCell ref="A174:A177"/>
    <mergeCell ref="B174:D176"/>
    <mergeCell ref="L186:L188"/>
    <mergeCell ref="I212:I214"/>
    <mergeCell ref="J212:J214"/>
    <mergeCell ref="K212:K214"/>
    <mergeCell ref="L212:L214"/>
    <mergeCell ref="J43:J46"/>
    <mergeCell ref="K43:K46"/>
    <mergeCell ref="B59:D59"/>
    <mergeCell ref="E48:E50"/>
    <mergeCell ref="B177:D177"/>
    <mergeCell ref="J63:J65"/>
    <mergeCell ref="K63:K65"/>
    <mergeCell ref="I66:I67"/>
    <mergeCell ref="J66:J68"/>
    <mergeCell ref="K66:K68"/>
    <mergeCell ref="L43:L46"/>
    <mergeCell ref="E19:E46"/>
    <mergeCell ref="J27:J30"/>
    <mergeCell ref="K27:K30"/>
    <mergeCell ref="J31:J34"/>
    <mergeCell ref="K31:K34"/>
    <mergeCell ref="J35:J38"/>
    <mergeCell ref="L23:L26"/>
    <mergeCell ref="L27:L30"/>
    <mergeCell ref="L31:L34"/>
    <mergeCell ref="L35:L38"/>
    <mergeCell ref="L39:L42"/>
    <mergeCell ref="J23:J26"/>
    <mergeCell ref="K23:K26"/>
    <mergeCell ref="C39:C42"/>
    <mergeCell ref="D39:D42"/>
    <mergeCell ref="K35:K38"/>
    <mergeCell ref="J39:J42"/>
    <mergeCell ref="K39:K42"/>
    <mergeCell ref="D43:D46"/>
    <mergeCell ref="A72:A74"/>
    <mergeCell ref="A35:A38"/>
    <mergeCell ref="B35:B38"/>
    <mergeCell ref="C35:C37"/>
    <mergeCell ref="D35:D37"/>
    <mergeCell ref="A39:A42"/>
    <mergeCell ref="B39:B42"/>
    <mergeCell ref="A43:A46"/>
    <mergeCell ref="B43:B46"/>
    <mergeCell ref="A27:A30"/>
    <mergeCell ref="B27:B30"/>
    <mergeCell ref="C27:C30"/>
    <mergeCell ref="D27:D30"/>
    <mergeCell ref="A31:A34"/>
    <mergeCell ref="B31:B34"/>
    <mergeCell ref="C31:C34"/>
    <mergeCell ref="D31:D34"/>
    <mergeCell ref="A11:A14"/>
    <mergeCell ref="A19:A22"/>
    <mergeCell ref="B19:D21"/>
    <mergeCell ref="B22:D22"/>
    <mergeCell ref="A23:A26"/>
    <mergeCell ref="B23:B26"/>
    <mergeCell ref="C23:C26"/>
    <mergeCell ref="D23:D26"/>
    <mergeCell ref="B15:D17"/>
    <mergeCell ref="E15:E17"/>
    <mergeCell ref="B18:D18"/>
    <mergeCell ref="E174:E176"/>
    <mergeCell ref="E258:E260"/>
    <mergeCell ref="B261:D261"/>
    <mergeCell ref="B258:D260"/>
    <mergeCell ref="C43:C46"/>
    <mergeCell ref="B148:B150"/>
    <mergeCell ref="C148:C150"/>
    <mergeCell ref="D148:D150"/>
    <mergeCell ref="A52:A54"/>
    <mergeCell ref="B52:D54"/>
    <mergeCell ref="B55:D55"/>
    <mergeCell ref="A56:A58"/>
    <mergeCell ref="B56:D58"/>
    <mergeCell ref="A60:A62"/>
    <mergeCell ref="C60:C62"/>
    <mergeCell ref="D60:D62"/>
    <mergeCell ref="B60:B62"/>
    <mergeCell ref="A69:A71"/>
    <mergeCell ref="A123:A125"/>
    <mergeCell ref="A63:A65"/>
    <mergeCell ref="A66:A68"/>
    <mergeCell ref="A78:A80"/>
    <mergeCell ref="A81:A83"/>
    <mergeCell ref="A84:A86"/>
    <mergeCell ref="A87:A89"/>
    <mergeCell ref="A75:A77"/>
    <mergeCell ref="A90:A92"/>
    <mergeCell ref="A142:A144"/>
    <mergeCell ref="A132:A134"/>
    <mergeCell ref="B132:D134"/>
    <mergeCell ref="B135:D135"/>
    <mergeCell ref="A136:A138"/>
    <mergeCell ref="A145:A147"/>
    <mergeCell ref="B145:B147"/>
    <mergeCell ref="C145:C147"/>
    <mergeCell ref="D145:D147"/>
    <mergeCell ref="B136:B138"/>
    <mergeCell ref="A154:A156"/>
    <mergeCell ref="B154:B156"/>
    <mergeCell ref="C154:C156"/>
    <mergeCell ref="D154:D156"/>
    <mergeCell ref="A157:A159"/>
    <mergeCell ref="B157:B159"/>
    <mergeCell ref="C157:C159"/>
    <mergeCell ref="D157:D159"/>
    <mergeCell ref="D160:D162"/>
    <mergeCell ref="A163:A165"/>
    <mergeCell ref="B163:B165"/>
    <mergeCell ref="C163:C165"/>
    <mergeCell ref="D163:D165"/>
    <mergeCell ref="A166:A168"/>
    <mergeCell ref="B166:B168"/>
    <mergeCell ref="C166:C168"/>
    <mergeCell ref="D166:D168"/>
    <mergeCell ref="J126:J128"/>
    <mergeCell ref="K126:K128"/>
    <mergeCell ref="I129:I130"/>
    <mergeCell ref="J129:J131"/>
    <mergeCell ref="K129:K131"/>
    <mergeCell ref="I132:L135"/>
    <mergeCell ref="I136:I137"/>
    <mergeCell ref="J136:J138"/>
    <mergeCell ref="K136:K138"/>
    <mergeCell ref="L136:L138"/>
    <mergeCell ref="I139:I140"/>
    <mergeCell ref="J139:J141"/>
    <mergeCell ref="K139:K141"/>
    <mergeCell ref="L139:L141"/>
    <mergeCell ref="I142:I143"/>
    <mergeCell ref="J142:J144"/>
    <mergeCell ref="K142:K144"/>
    <mergeCell ref="L142:L144"/>
    <mergeCell ref="K145:K147"/>
    <mergeCell ref="L145:L147"/>
    <mergeCell ref="I148:I149"/>
    <mergeCell ref="J148:J150"/>
    <mergeCell ref="K148:K150"/>
    <mergeCell ref="L148:L150"/>
    <mergeCell ref="K151:K153"/>
    <mergeCell ref="L151:L153"/>
    <mergeCell ref="I151:I152"/>
    <mergeCell ref="J151:J153"/>
    <mergeCell ref="I154:I155"/>
    <mergeCell ref="J154:J156"/>
    <mergeCell ref="K154:K156"/>
    <mergeCell ref="L154:L156"/>
    <mergeCell ref="K157:K159"/>
    <mergeCell ref="L157:L159"/>
    <mergeCell ref="I160:I161"/>
    <mergeCell ref="J160:J162"/>
    <mergeCell ref="K160:K162"/>
    <mergeCell ref="L160:L162"/>
    <mergeCell ref="K163:K165"/>
    <mergeCell ref="L163:L165"/>
    <mergeCell ref="I166:I167"/>
    <mergeCell ref="J166:J168"/>
    <mergeCell ref="K166:K168"/>
    <mergeCell ref="L166:L168"/>
    <mergeCell ref="B87:B89"/>
    <mergeCell ref="B90:B92"/>
    <mergeCell ref="B96:B98"/>
    <mergeCell ref="B120:B122"/>
    <mergeCell ref="B123:B125"/>
    <mergeCell ref="B126:B128"/>
    <mergeCell ref="C63:C65"/>
    <mergeCell ref="D63:D65"/>
    <mergeCell ref="I163:I164"/>
    <mergeCell ref="J163:J165"/>
    <mergeCell ref="I157:I158"/>
    <mergeCell ref="J157:J159"/>
    <mergeCell ref="I145:I146"/>
    <mergeCell ref="J145:J147"/>
    <mergeCell ref="D78:D80"/>
    <mergeCell ref="C81:C83"/>
    <mergeCell ref="B63:B65"/>
    <mergeCell ref="B66:B68"/>
    <mergeCell ref="B69:B71"/>
    <mergeCell ref="B72:B74"/>
    <mergeCell ref="B75:B77"/>
    <mergeCell ref="B93:B95"/>
    <mergeCell ref="B78:B80"/>
    <mergeCell ref="B81:B83"/>
    <mergeCell ref="B84:B86"/>
    <mergeCell ref="B129:B131"/>
    <mergeCell ref="C66:C68"/>
    <mergeCell ref="D66:D68"/>
    <mergeCell ref="C69:C71"/>
    <mergeCell ref="D69:D71"/>
    <mergeCell ref="C72:C74"/>
    <mergeCell ref="D72:D74"/>
    <mergeCell ref="C75:C77"/>
    <mergeCell ref="D75:D77"/>
    <mergeCell ref="C78:C80"/>
    <mergeCell ref="D81:D83"/>
    <mergeCell ref="C84:C86"/>
    <mergeCell ref="D84:D86"/>
    <mergeCell ref="C87:C89"/>
    <mergeCell ref="D87:D89"/>
    <mergeCell ref="C90:C92"/>
    <mergeCell ref="D90:D92"/>
    <mergeCell ref="C96:C98"/>
    <mergeCell ref="D117:D119"/>
    <mergeCell ref="C120:C122"/>
    <mergeCell ref="D120:D122"/>
    <mergeCell ref="D126:D128"/>
    <mergeCell ref="C129:C131"/>
    <mergeCell ref="D129:D131"/>
    <mergeCell ref="C123:C125"/>
    <mergeCell ref="D123:D125"/>
    <mergeCell ref="C126:C128"/>
    <mergeCell ref="C136:C138"/>
    <mergeCell ref="D136:D138"/>
    <mergeCell ref="C142:C144"/>
    <mergeCell ref="D142:D144"/>
    <mergeCell ref="B151:B153"/>
    <mergeCell ref="C151:C153"/>
    <mergeCell ref="B139:B141"/>
    <mergeCell ref="C139:C141"/>
    <mergeCell ref="D139:D141"/>
    <mergeCell ref="B142:B144"/>
    <mergeCell ref="L60:L62"/>
    <mergeCell ref="L63:L65"/>
    <mergeCell ref="L66:L68"/>
    <mergeCell ref="L69:L71"/>
    <mergeCell ref="L72:L74"/>
    <mergeCell ref="L75:L77"/>
    <mergeCell ref="L78:L80"/>
    <mergeCell ref="L81:L83"/>
    <mergeCell ref="L84:L86"/>
    <mergeCell ref="L87:L89"/>
    <mergeCell ref="L90:L92"/>
    <mergeCell ref="L93:L95"/>
    <mergeCell ref="L96:L98"/>
    <mergeCell ref="L99:L101"/>
    <mergeCell ref="L102:L104"/>
    <mergeCell ref="L105:L107"/>
    <mergeCell ref="L108:L110"/>
    <mergeCell ref="L111:L113"/>
    <mergeCell ref="L114:L116"/>
    <mergeCell ref="L117:L119"/>
    <mergeCell ref="L120:L122"/>
    <mergeCell ref="L123:L125"/>
    <mergeCell ref="L126:L128"/>
    <mergeCell ref="L129:L131"/>
    <mergeCell ref="A178:A181"/>
    <mergeCell ref="B178:D180"/>
    <mergeCell ref="B181:D181"/>
    <mergeCell ref="A186:A188"/>
    <mergeCell ref="B186:B188"/>
    <mergeCell ref="C186:C188"/>
    <mergeCell ref="D186:D188"/>
    <mergeCell ref="B182:D184"/>
    <mergeCell ref="A182:A185"/>
    <mergeCell ref="B185:D185"/>
    <mergeCell ref="A189:A192"/>
    <mergeCell ref="B189:D191"/>
    <mergeCell ref="B192:D192"/>
    <mergeCell ref="A193:A196"/>
    <mergeCell ref="B193:D195"/>
    <mergeCell ref="B196:D196"/>
    <mergeCell ref="B200:D200"/>
    <mergeCell ref="A201:A204"/>
    <mergeCell ref="B201:D203"/>
    <mergeCell ref="B204:D204"/>
    <mergeCell ref="A205:A208"/>
    <mergeCell ref="B205:D207"/>
    <mergeCell ref="B208:D208"/>
    <mergeCell ref="A197:A200"/>
    <mergeCell ref="B197:D199"/>
    <mergeCell ref="B209:B211"/>
    <mergeCell ref="C209:C211"/>
    <mergeCell ref="D209:D211"/>
    <mergeCell ref="A212:A214"/>
    <mergeCell ref="B212:B214"/>
    <mergeCell ref="C212:C214"/>
    <mergeCell ref="D212:D214"/>
    <mergeCell ref="A215:A217"/>
    <mergeCell ref="B215:B217"/>
    <mergeCell ref="C215:C217"/>
    <mergeCell ref="D215:D217"/>
    <mergeCell ref="A218:A220"/>
    <mergeCell ref="B218:B220"/>
    <mergeCell ref="C218:C220"/>
    <mergeCell ref="D218:D220"/>
    <mergeCell ref="A224:A226"/>
    <mergeCell ref="B224:B226"/>
    <mergeCell ref="C224:C226"/>
    <mergeCell ref="D224:D226"/>
    <mergeCell ref="A227:A229"/>
    <mergeCell ref="B227:B229"/>
    <mergeCell ref="C227:C229"/>
    <mergeCell ref="D227:D229"/>
    <mergeCell ref="A230:A232"/>
    <mergeCell ref="B230:B232"/>
    <mergeCell ref="C230:C232"/>
    <mergeCell ref="D230:D232"/>
    <mergeCell ref="A233:A235"/>
    <mergeCell ref="B233:B235"/>
    <mergeCell ref="C233:C235"/>
    <mergeCell ref="D233:D235"/>
    <mergeCell ref="A236:A242"/>
    <mergeCell ref="B236:D238"/>
    <mergeCell ref="B239:D239"/>
    <mergeCell ref="B240:B242"/>
    <mergeCell ref="C240:C242"/>
    <mergeCell ref="D240:D242"/>
    <mergeCell ref="A243:A246"/>
    <mergeCell ref="B243:D245"/>
    <mergeCell ref="B246:D246"/>
    <mergeCell ref="A247:A249"/>
    <mergeCell ref="B247:B249"/>
    <mergeCell ref="C247:C249"/>
    <mergeCell ref="D247:D249"/>
    <mergeCell ref="A250:A253"/>
    <mergeCell ref="B250:D252"/>
    <mergeCell ref="B253:D253"/>
    <mergeCell ref="A254:A256"/>
    <mergeCell ref="B254:B256"/>
    <mergeCell ref="C254:C256"/>
    <mergeCell ref="D254:D256"/>
  </mergeCells>
  <printOptions horizontalCentered="1"/>
  <pageMargins left="0.7480314960629921" right="0.3937007874015748" top="0.5905511811023623" bottom="0.5905511811023623" header="0.11811023622047245" footer="0.1968503937007874"/>
  <pageSetup fitToHeight="0" fitToWidth="1" horizontalDpi="600" verticalDpi="600" orientation="landscape" paperSize="9" scale="56"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Минтранс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KontalevaVA</dc:creator>
  <cp:keywords/>
  <dc:description/>
  <cp:lastModifiedBy>Щёголева Ксения Александровна</cp:lastModifiedBy>
  <cp:lastPrinted>2018-07-25T13:55:13Z</cp:lastPrinted>
  <dcterms:created xsi:type="dcterms:W3CDTF">2008-10-10T09:06:20Z</dcterms:created>
  <dcterms:modified xsi:type="dcterms:W3CDTF">2018-07-25T13:55:16Z</dcterms:modified>
  <cp:category/>
  <cp:version/>
  <cp:contentType/>
  <cp:contentStatus/>
</cp:coreProperties>
</file>