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60" windowHeight="6285" activeTab="0"/>
  </bookViews>
  <sheets>
    <sheet name="Форма 2 ФЦП" sheetId="1" r:id="rId1"/>
  </sheets>
  <definedNames>
    <definedName name="_xlnm.Print_Titles" localSheetId="0">'Форма 2 ФЦП'!$6:$8</definedName>
    <definedName name="_xlnm.Print_Area" localSheetId="0">'Форма 2 ФЦП'!$A$1:$I$254</definedName>
  </definedNames>
  <calcPr fullCalcOnLoad="1"/>
</workbook>
</file>

<file path=xl/sharedStrings.xml><?xml version="1.0" encoding="utf-8"?>
<sst xmlns="http://schemas.openxmlformats.org/spreadsheetml/2006/main" count="361" uniqueCount="62">
  <si>
    <t>тыс. рублей</t>
  </si>
  <si>
    <t>№ п/п</t>
  </si>
  <si>
    <t>всего, включая контракты прошлых лет</t>
  </si>
  <si>
    <t>1.</t>
  </si>
  <si>
    <t>Всего по ФЦП:</t>
  </si>
  <si>
    <t>в том числе:</t>
  </si>
  <si>
    <t>1.1.</t>
  </si>
  <si>
    <t>федеральный бюджет</t>
  </si>
  <si>
    <t>1.2.</t>
  </si>
  <si>
    <t>бюджеты субъектов РФ и местные бюджеты</t>
  </si>
  <si>
    <t>1.3.</t>
  </si>
  <si>
    <t>внебюджетные источники</t>
  </si>
  <si>
    <t>2.</t>
  </si>
  <si>
    <r>
      <t>Капитальные вложения</t>
    </r>
    <r>
      <rPr>
        <sz val="10"/>
        <rFont val="Times New Roman"/>
        <family val="1"/>
      </rPr>
      <t>, всего</t>
    </r>
  </si>
  <si>
    <t>2.1.</t>
  </si>
  <si>
    <t xml:space="preserve">       бюджетные инвестиции</t>
  </si>
  <si>
    <t xml:space="preserve">       субсидии</t>
  </si>
  <si>
    <t>2.2.</t>
  </si>
  <si>
    <t>2.3.</t>
  </si>
  <si>
    <r>
      <t>НИОКР</t>
    </r>
    <r>
      <rPr>
        <sz val="10"/>
        <rFont val="Times New Roman"/>
        <family val="1"/>
      </rPr>
      <t>, всего</t>
    </r>
  </si>
  <si>
    <t>3.1.</t>
  </si>
  <si>
    <t>3.2.</t>
  </si>
  <si>
    <t>3.3.</t>
  </si>
  <si>
    <t>4.</t>
  </si>
  <si>
    <r>
      <t>Прочие нужды</t>
    </r>
    <r>
      <rPr>
        <sz val="10"/>
        <rFont val="Times New Roman"/>
        <family val="1"/>
      </rPr>
      <t>, всего</t>
    </r>
  </si>
  <si>
    <t>4.1.</t>
  </si>
  <si>
    <t>в рамках госконтрактов</t>
  </si>
  <si>
    <t>в рамках субсидий</t>
  </si>
  <si>
    <t>4.2.</t>
  </si>
  <si>
    <t>4.3.</t>
  </si>
  <si>
    <t>Расходы общепрограммного характера по программе "Развитие транспортной системы России (2010-2015 годы)"</t>
  </si>
  <si>
    <t>Капитальные вложения, всего</t>
  </si>
  <si>
    <t>НИОКР, всего</t>
  </si>
  <si>
    <t>Прочие нужды, всего</t>
  </si>
  <si>
    <t>бюджетные инвестиции</t>
  </si>
  <si>
    <t>субсидии</t>
  </si>
  <si>
    <t>бюджеты субъектов РФ и местные бюджеты*</t>
  </si>
  <si>
    <t>3.</t>
  </si>
  <si>
    <t xml:space="preserve">федеральный бюджет </t>
  </si>
  <si>
    <t xml:space="preserve">   бюджетные инвестиции</t>
  </si>
  <si>
    <t xml:space="preserve">    субсидии</t>
  </si>
  <si>
    <t>Государственный заказчик-координатор Министерство транспорта Российской Федерации</t>
  </si>
  <si>
    <t xml:space="preserve">Заместитель Министра транспорта 
Российской Федерации                                      _______________________ </t>
  </si>
  <si>
    <t>Исполнитель: Битейкин Никита Андреевич
Телефон: (499) 262-48-40; E-mail: biteykin@ppp-transport.ru</t>
  </si>
  <si>
    <t>Форма №2</t>
  </si>
  <si>
    <t>Наименования источников финансирования
и направления расходов</t>
  </si>
  <si>
    <t xml:space="preserve">Освоено с начала года
(тыс. рублей) </t>
  </si>
  <si>
    <t>всего, включая контракты прошлых лет
(тыс. рублей)</t>
  </si>
  <si>
    <t>Бюджетные и/или внебюджетные назначения
на 2013 год
(тыс. рублей)</t>
  </si>
  <si>
    <t>Кассовые расходы* и фактические расходы**                              за I квартал 2013 года
(тыс. рублей)</t>
  </si>
  <si>
    <t>Стоимость работ 2013 года по действующим контрактам (соглашениям)</t>
  </si>
  <si>
    <t>контракты(соглашения), заключенные в I квартале 2013 года</t>
  </si>
  <si>
    <t>контракты, заключенные                                     в I квартале 2013 года
(тыс. рублей)</t>
  </si>
  <si>
    <t>Количество контрактов (соглашений), действующих  в 2013 году,  единиц</t>
  </si>
  <si>
    <t>Подпрограмма "Государственный контроль и надзор в сяере транспорта"</t>
  </si>
  <si>
    <t>Подпрограмма "Гражданская авиация"</t>
  </si>
  <si>
    <t>Подпрограмма "Внутренний водный транспорт"</t>
  </si>
  <si>
    <t>Подпрограмма "Морской транспорт"</t>
  </si>
  <si>
    <t>Подпрограмма "Автомобильные дороги"</t>
  </si>
  <si>
    <t>Подпрограмма "Железнодорожный транспорт"</t>
  </si>
  <si>
    <t>Подпрограмма "Развитие экспорта транспортных услуг"</t>
  </si>
  <si>
    <t>Обобщенные сведения о финансировании федеральной целевой программы 
"Развитие транспортной системы России (2010-2015 годы)"  с учетом продления сроков ее реализации до 2020 года
 и выполнении мероприятий федеральной целевой программы (в денежном выражении) за I квартал  2013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</si>
</sst>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%"/>
    <numFmt numFmtId="170" formatCode="#,##0.000"/>
    <numFmt numFmtId="171" formatCode="0.0"/>
    <numFmt numFmtId="172" formatCode="#,##0.0_р_."/>
    <numFmt numFmtId="173" formatCode="#,##0.00_р_."/>
    <numFmt numFmtId="174" formatCode="#,##0_р_."/>
    <numFmt numFmtId="175" formatCode="#,##0.0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double"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double">
        <color indexed="63"/>
      </top>
      <bottom style="thin">
        <color indexed="63"/>
      </bottom>
    </border>
    <border>
      <left style="thin">
        <color indexed="63"/>
      </left>
      <right style="double">
        <color indexed="63"/>
      </right>
      <top style="double">
        <color indexed="63"/>
      </top>
      <bottom style="thin">
        <color indexed="63"/>
      </bottom>
    </border>
    <border>
      <left style="double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double">
        <color indexed="63"/>
      </right>
      <top>
        <color indexed="63"/>
      </top>
      <bottom style="thin">
        <color indexed="63"/>
      </bottom>
    </border>
    <border>
      <left style="double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double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double">
        <color indexed="63"/>
      </right>
      <top style="thin">
        <color indexed="63"/>
      </top>
      <bottom style="double">
        <color indexed="63"/>
      </bottom>
    </border>
    <border>
      <left style="double">
        <color indexed="63"/>
      </left>
      <right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double">
        <color indexed="63"/>
      </top>
      <bottom>
        <color indexed="63"/>
      </bottom>
    </border>
    <border>
      <left style="double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double"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3"/>
      </bottom>
    </border>
    <border>
      <left style="double">
        <color indexed="63"/>
      </left>
      <right>
        <color indexed="63"/>
      </right>
      <top style="double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double">
        <color indexed="63"/>
      </left>
      <right style="thin"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double">
        <color indexed="63"/>
      </right>
      <top style="double"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>
        <color indexed="63"/>
      </left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168" fontId="2" fillId="0" borderId="12" xfId="0" applyNumberFormat="1" applyFont="1" applyFill="1" applyBorder="1" applyAlignment="1">
      <alignment horizontal="right" vertical="top" wrapText="1"/>
    </xf>
    <xf numFmtId="1" fontId="2" fillId="0" borderId="12" xfId="0" applyNumberFormat="1" applyFont="1" applyFill="1" applyBorder="1" applyAlignment="1">
      <alignment horizontal="right" vertical="top" wrapText="1"/>
    </xf>
    <xf numFmtId="168" fontId="2" fillId="0" borderId="13" xfId="0" applyNumberFormat="1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vertical="top" wrapText="1"/>
    </xf>
    <xf numFmtId="1" fontId="5" fillId="0" borderId="16" xfId="0" applyNumberFormat="1" applyFont="1" applyFill="1" applyBorder="1" applyAlignment="1">
      <alignment horizontal="right" vertical="top" wrapText="1"/>
    </xf>
    <xf numFmtId="168" fontId="5" fillId="0" borderId="17" xfId="0" applyNumberFormat="1" applyFont="1" applyFill="1" applyBorder="1" applyAlignment="1">
      <alignment horizontal="right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vertical="top" wrapText="1"/>
    </xf>
    <xf numFmtId="168" fontId="5" fillId="0" borderId="15" xfId="0" applyNumberFormat="1" applyFont="1" applyFill="1" applyBorder="1" applyAlignment="1">
      <alignment horizontal="right" vertical="top" wrapText="1"/>
    </xf>
    <xf numFmtId="1" fontId="5" fillId="0" borderId="15" xfId="0" applyNumberFormat="1" applyFont="1" applyFill="1" applyBorder="1" applyAlignment="1">
      <alignment horizontal="right" vertical="top" wrapText="1"/>
    </xf>
    <xf numFmtId="168" fontId="5" fillId="0" borderId="20" xfId="0" applyNumberFormat="1" applyFont="1" applyFill="1" applyBorder="1" applyAlignment="1">
      <alignment horizontal="right" vertical="top" wrapText="1"/>
    </xf>
    <xf numFmtId="0" fontId="5" fillId="0" borderId="21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vertical="top" wrapText="1"/>
    </xf>
    <xf numFmtId="168" fontId="5" fillId="0" borderId="22" xfId="0" applyNumberFormat="1" applyFont="1" applyFill="1" applyBorder="1" applyAlignment="1">
      <alignment horizontal="right" vertical="top" wrapText="1"/>
    </xf>
    <xf numFmtId="1" fontId="5" fillId="0" borderId="22" xfId="0" applyNumberFormat="1" applyFont="1" applyFill="1" applyBorder="1" applyAlignment="1">
      <alignment horizontal="right" vertical="top" wrapText="1"/>
    </xf>
    <xf numFmtId="168" fontId="5" fillId="0" borderId="23" xfId="0" applyNumberFormat="1" applyFont="1" applyFill="1" applyBorder="1" applyAlignment="1">
      <alignment horizontal="right" vertical="top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vertical="top" wrapText="1"/>
    </xf>
    <xf numFmtId="168" fontId="5" fillId="0" borderId="25" xfId="0" applyNumberFormat="1" applyFont="1" applyFill="1" applyBorder="1" applyAlignment="1">
      <alignment horizontal="right" vertical="top" wrapText="1"/>
    </xf>
    <xf numFmtId="1" fontId="5" fillId="0" borderId="25" xfId="0" applyNumberFormat="1" applyFont="1" applyFill="1" applyBorder="1" applyAlignment="1">
      <alignment horizontal="right" vertical="top" wrapText="1"/>
    </xf>
    <xf numFmtId="168" fontId="5" fillId="0" borderId="26" xfId="0" applyNumberFormat="1" applyFont="1" applyFill="1" applyBorder="1" applyAlignment="1">
      <alignment horizontal="right" vertical="top" wrapText="1"/>
    </xf>
    <xf numFmtId="0" fontId="2" fillId="0" borderId="27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28" xfId="0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vertical="top" wrapText="1"/>
    </xf>
    <xf numFmtId="168" fontId="5" fillId="0" borderId="30" xfId="0" applyNumberFormat="1" applyFont="1" applyFill="1" applyBorder="1" applyAlignment="1">
      <alignment horizontal="right" vertical="top" wrapText="1"/>
    </xf>
    <xf numFmtId="0" fontId="5" fillId="0" borderId="3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0" fontId="5" fillId="0" borderId="32" xfId="0" applyFont="1" applyFill="1" applyBorder="1" applyAlignment="1">
      <alignment vertical="top" wrapText="1"/>
    </xf>
    <xf numFmtId="0" fontId="5" fillId="0" borderId="33" xfId="0" applyFont="1" applyFill="1" applyBorder="1" applyAlignment="1">
      <alignment horizontal="center" vertical="top" wrapText="1"/>
    </xf>
    <xf numFmtId="0" fontId="5" fillId="0" borderId="34" xfId="0" applyFont="1" applyFill="1" applyBorder="1" applyAlignment="1">
      <alignment vertical="top" wrapText="1"/>
    </xf>
    <xf numFmtId="4" fontId="5" fillId="0" borderId="11" xfId="0" applyNumberFormat="1" applyFont="1" applyFill="1" applyBorder="1" applyAlignment="1">
      <alignment horizontal="right" vertical="top" wrapText="1"/>
    </xf>
    <xf numFmtId="4" fontId="5" fillId="0" borderId="35" xfId="0" applyNumberFormat="1" applyFont="1" applyFill="1" applyBorder="1" applyAlignment="1">
      <alignment horizontal="right" vertical="top" wrapText="1"/>
    </xf>
    <xf numFmtId="168" fontId="5" fillId="0" borderId="35" xfId="0" applyNumberFormat="1" applyFont="1" applyFill="1" applyBorder="1" applyAlignment="1">
      <alignment horizontal="right" vertical="top" wrapText="1"/>
    </xf>
    <xf numFmtId="1" fontId="5" fillId="0" borderId="35" xfId="0" applyNumberFormat="1" applyFont="1" applyFill="1" applyBorder="1" applyAlignment="1">
      <alignment horizontal="right" vertical="top" wrapText="1"/>
    </xf>
    <xf numFmtId="168" fontId="5" fillId="0" borderId="36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7" fillId="0" borderId="0" xfId="0" applyFont="1" applyFill="1" applyAlignment="1">
      <alignment/>
    </xf>
    <xf numFmtId="0" fontId="5" fillId="0" borderId="15" xfId="0" applyFont="1" applyFill="1" applyBorder="1" applyAlignment="1">
      <alignment horizontal="right" vertical="top" wrapText="1"/>
    </xf>
    <xf numFmtId="168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2" fillId="0" borderId="37" xfId="0" applyFont="1" applyFill="1" applyBorder="1" applyAlignment="1">
      <alignment horizontal="center" vertical="top" wrapText="1"/>
    </xf>
    <xf numFmtId="0" fontId="2" fillId="0" borderId="38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vertical="top" wrapText="1"/>
    </xf>
    <xf numFmtId="172" fontId="2" fillId="0" borderId="12" xfId="0" applyNumberFormat="1" applyFont="1" applyFill="1" applyBorder="1" applyAlignment="1">
      <alignment horizontal="right" vertical="top" wrapText="1"/>
    </xf>
    <xf numFmtId="172" fontId="5" fillId="0" borderId="16" xfId="0" applyNumberFormat="1" applyFont="1" applyFill="1" applyBorder="1" applyAlignment="1">
      <alignment horizontal="right" vertical="top" wrapText="1"/>
    </xf>
    <xf numFmtId="172" fontId="5" fillId="0" borderId="15" xfId="0" applyNumberFormat="1" applyFont="1" applyFill="1" applyBorder="1" applyAlignment="1">
      <alignment horizontal="right" vertical="top" wrapText="1"/>
    </xf>
    <xf numFmtId="172" fontId="5" fillId="0" borderId="22" xfId="0" applyNumberFormat="1" applyFont="1" applyFill="1" applyBorder="1" applyAlignment="1">
      <alignment horizontal="right" vertical="top" wrapText="1"/>
    </xf>
    <xf numFmtId="172" fontId="5" fillId="0" borderId="25" xfId="0" applyNumberFormat="1" applyFont="1" applyFill="1" applyBorder="1" applyAlignment="1">
      <alignment horizontal="right" vertical="top" wrapText="1"/>
    </xf>
    <xf numFmtId="172" fontId="5" fillId="0" borderId="15" xfId="55" applyNumberFormat="1" applyFont="1" applyFill="1" applyBorder="1" applyAlignment="1">
      <alignment horizontal="right" vertical="top" wrapText="1"/>
    </xf>
    <xf numFmtId="172" fontId="5" fillId="0" borderId="30" xfId="0" applyNumberFormat="1" applyFont="1" applyFill="1" applyBorder="1" applyAlignment="1">
      <alignment horizontal="right" vertical="top" wrapText="1"/>
    </xf>
    <xf numFmtId="172" fontId="5" fillId="0" borderId="39" xfId="0" applyNumberFormat="1" applyFont="1" applyFill="1" applyBorder="1" applyAlignment="1">
      <alignment horizontal="right" vertical="top" wrapText="1"/>
    </xf>
    <xf numFmtId="172" fontId="5" fillId="0" borderId="35" xfId="0" applyNumberFormat="1" applyFont="1" applyFill="1" applyBorder="1" applyAlignment="1">
      <alignment horizontal="right" vertical="top" wrapText="1"/>
    </xf>
    <xf numFmtId="168" fontId="5" fillId="0" borderId="16" xfId="58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/>
    </xf>
    <xf numFmtId="0" fontId="5" fillId="0" borderId="40" xfId="0" applyFont="1" applyFill="1" applyBorder="1" applyAlignment="1">
      <alignment horizontal="left" wrapText="1"/>
    </xf>
    <xf numFmtId="168" fontId="2" fillId="0" borderId="0" xfId="0" applyNumberFormat="1" applyFont="1" applyFill="1" applyBorder="1" applyAlignment="1">
      <alignment vertical="top" wrapText="1"/>
    </xf>
    <xf numFmtId="168" fontId="5" fillId="0" borderId="0" xfId="0" applyNumberFormat="1" applyFont="1" applyFill="1" applyBorder="1" applyAlignment="1">
      <alignment horizontal="right" vertical="top" wrapText="1"/>
    </xf>
    <xf numFmtId="0" fontId="3" fillId="0" borderId="38" xfId="0" applyFont="1" applyFill="1" applyBorder="1" applyAlignment="1">
      <alignment horizontal="center" vertical="top" wrapText="1"/>
    </xf>
    <xf numFmtId="0" fontId="3" fillId="0" borderId="37" xfId="0" applyFont="1" applyFill="1" applyBorder="1" applyAlignment="1">
      <alignment horizontal="center" vertical="top" wrapText="1"/>
    </xf>
    <xf numFmtId="0" fontId="3" fillId="0" borderId="41" xfId="0" applyFont="1" applyFill="1" applyBorder="1" applyAlignment="1">
      <alignment horizontal="center" vertical="top" wrapText="1"/>
    </xf>
    <xf numFmtId="0" fontId="2" fillId="0" borderId="42" xfId="0" applyFont="1" applyFill="1" applyBorder="1" applyAlignment="1">
      <alignment horizontal="center" vertical="top" wrapText="1"/>
    </xf>
    <xf numFmtId="174" fontId="5" fillId="0" borderId="15" xfId="0" applyNumberFormat="1" applyFont="1" applyFill="1" applyBorder="1" applyAlignment="1">
      <alignment horizontal="right" vertical="top" wrapText="1"/>
    </xf>
    <xf numFmtId="172" fontId="5" fillId="0" borderId="0" xfId="0" applyNumberFormat="1" applyFont="1" applyFill="1" applyBorder="1" applyAlignment="1">
      <alignment horizontal="right" vertical="top" wrapText="1"/>
    </xf>
    <xf numFmtId="1" fontId="5" fillId="0" borderId="0" xfId="0" applyNumberFormat="1" applyFont="1" applyFill="1" applyBorder="1" applyAlignment="1">
      <alignment horizontal="right" vertical="top" wrapText="1"/>
    </xf>
    <xf numFmtId="174" fontId="5" fillId="0" borderId="39" xfId="0" applyNumberFormat="1" applyFont="1" applyFill="1" applyBorder="1" applyAlignment="1">
      <alignment horizontal="right" vertical="top" wrapText="1"/>
    </xf>
    <xf numFmtId="172" fontId="2" fillId="0" borderId="43" xfId="0" applyNumberFormat="1" applyFont="1" applyFill="1" applyBorder="1" applyAlignment="1">
      <alignment horizontal="right" vertical="top" wrapText="1"/>
    </xf>
    <xf numFmtId="3" fontId="2" fillId="0" borderId="43" xfId="0" applyNumberFormat="1" applyFont="1" applyFill="1" applyBorder="1" applyAlignment="1">
      <alignment horizontal="right" vertical="top" wrapText="1"/>
    </xf>
    <xf numFmtId="168" fontId="2" fillId="0" borderId="43" xfId="0" applyNumberFormat="1" applyFont="1" applyFill="1" applyBorder="1" applyAlignment="1">
      <alignment horizontal="right" vertical="top" wrapText="1"/>
    </xf>
    <xf numFmtId="172" fontId="5" fillId="0" borderId="44" xfId="0" applyNumberFormat="1" applyFont="1" applyFill="1" applyBorder="1" applyAlignment="1">
      <alignment horizontal="right" vertical="top" wrapText="1"/>
    </xf>
    <xf numFmtId="3" fontId="5" fillId="0" borderId="44" xfId="0" applyNumberFormat="1" applyFont="1" applyFill="1" applyBorder="1" applyAlignment="1">
      <alignment horizontal="right" vertical="top" wrapText="1"/>
    </xf>
    <xf numFmtId="168" fontId="5" fillId="0" borderId="44" xfId="0" applyNumberFormat="1" applyFont="1" applyFill="1" applyBorder="1" applyAlignment="1">
      <alignment horizontal="right" vertical="top" wrapText="1"/>
    </xf>
    <xf numFmtId="172" fontId="5" fillId="0" borderId="45" xfId="0" applyNumberFormat="1" applyFont="1" applyFill="1" applyBorder="1" applyAlignment="1">
      <alignment horizontal="right" vertical="top" wrapText="1"/>
    </xf>
    <xf numFmtId="3" fontId="5" fillId="0" borderId="45" xfId="0" applyNumberFormat="1" applyFont="1" applyFill="1" applyBorder="1" applyAlignment="1">
      <alignment horizontal="right" vertical="top" wrapText="1"/>
    </xf>
    <xf numFmtId="168" fontId="5" fillId="0" borderId="45" xfId="0" applyNumberFormat="1" applyFont="1" applyFill="1" applyBorder="1" applyAlignment="1">
      <alignment horizontal="right" vertical="top" wrapText="1"/>
    </xf>
    <xf numFmtId="172" fontId="5" fillId="0" borderId="46" xfId="0" applyNumberFormat="1" applyFont="1" applyFill="1" applyBorder="1" applyAlignment="1">
      <alignment horizontal="right" vertical="top" wrapText="1"/>
    </xf>
    <xf numFmtId="3" fontId="5" fillId="0" borderId="46" xfId="0" applyNumberFormat="1" applyFont="1" applyFill="1" applyBorder="1" applyAlignment="1">
      <alignment horizontal="right" vertical="top" wrapText="1"/>
    </xf>
    <xf numFmtId="168" fontId="5" fillId="0" borderId="46" xfId="0" applyNumberFormat="1" applyFont="1" applyFill="1" applyBorder="1" applyAlignment="1">
      <alignment horizontal="right" vertical="top" wrapText="1"/>
    </xf>
    <xf numFmtId="172" fontId="5" fillId="0" borderId="41" xfId="0" applyNumberFormat="1" applyFont="1" applyFill="1" applyBorder="1" applyAlignment="1">
      <alignment horizontal="right" vertical="top" wrapText="1"/>
    </xf>
    <xf numFmtId="3" fontId="5" fillId="0" borderId="41" xfId="0" applyNumberFormat="1" applyFont="1" applyFill="1" applyBorder="1" applyAlignment="1">
      <alignment horizontal="right" vertical="top" wrapText="1"/>
    </xf>
    <xf numFmtId="168" fontId="5" fillId="0" borderId="41" xfId="0" applyNumberFormat="1" applyFont="1" applyFill="1" applyBorder="1" applyAlignment="1">
      <alignment horizontal="right" vertical="top" wrapText="1"/>
    </xf>
    <xf numFmtId="172" fontId="3" fillId="0" borderId="43" xfId="0" applyNumberFormat="1" applyFont="1" applyFill="1" applyBorder="1" applyAlignment="1">
      <alignment horizontal="right" vertical="top" wrapText="1"/>
    </xf>
    <xf numFmtId="3" fontId="3" fillId="0" borderId="43" xfId="0" applyNumberFormat="1" applyFont="1" applyFill="1" applyBorder="1" applyAlignment="1">
      <alignment horizontal="right" vertical="top" wrapText="1"/>
    </xf>
    <xf numFmtId="168" fontId="3" fillId="0" borderId="43" xfId="0" applyNumberFormat="1" applyFont="1" applyFill="1" applyBorder="1" applyAlignment="1">
      <alignment horizontal="right" vertical="top" wrapText="1"/>
    </xf>
    <xf numFmtId="172" fontId="8" fillId="0" borderId="45" xfId="0" applyNumberFormat="1" applyFont="1" applyFill="1" applyBorder="1" applyAlignment="1">
      <alignment horizontal="right" vertical="top" wrapText="1"/>
    </xf>
    <xf numFmtId="3" fontId="8" fillId="0" borderId="45" xfId="0" applyNumberFormat="1" applyFont="1" applyFill="1" applyBorder="1" applyAlignment="1">
      <alignment horizontal="right" vertical="top" wrapText="1"/>
    </xf>
    <xf numFmtId="168" fontId="8" fillId="0" borderId="45" xfId="0" applyNumberFormat="1" applyFont="1" applyFill="1" applyBorder="1" applyAlignment="1">
      <alignment horizontal="right" vertical="top" wrapText="1"/>
    </xf>
    <xf numFmtId="168" fontId="8" fillId="0" borderId="45" xfId="0" applyNumberFormat="1" applyFont="1" applyFill="1" applyBorder="1" applyAlignment="1">
      <alignment vertical="top" wrapText="1"/>
    </xf>
    <xf numFmtId="3" fontId="8" fillId="0" borderId="45" xfId="0" applyNumberFormat="1" applyFont="1" applyFill="1" applyBorder="1" applyAlignment="1">
      <alignment vertical="top" wrapText="1"/>
    </xf>
    <xf numFmtId="3" fontId="8" fillId="0" borderId="47" xfId="0" applyNumberFormat="1" applyFont="1" applyFill="1" applyBorder="1" applyAlignment="1">
      <alignment horizontal="right" vertical="top" wrapText="1"/>
    </xf>
    <xf numFmtId="172" fontId="8" fillId="0" borderId="46" xfId="0" applyNumberFormat="1" applyFont="1" applyFill="1" applyBorder="1" applyAlignment="1">
      <alignment horizontal="right" vertical="top" wrapText="1"/>
    </xf>
    <xf numFmtId="3" fontId="8" fillId="0" borderId="46" xfId="0" applyNumberFormat="1" applyFont="1" applyFill="1" applyBorder="1" applyAlignment="1">
      <alignment horizontal="right" vertical="top" wrapText="1"/>
    </xf>
    <xf numFmtId="168" fontId="8" fillId="0" borderId="46" xfId="0" applyNumberFormat="1" applyFont="1" applyFill="1" applyBorder="1" applyAlignment="1">
      <alignment horizontal="right" vertical="top" wrapText="1"/>
    </xf>
    <xf numFmtId="3" fontId="5" fillId="0" borderId="41" xfId="0" applyNumberFormat="1" applyFont="1" applyFill="1" applyBorder="1" applyAlignment="1">
      <alignment horizontal="center" vertical="top" wrapText="1"/>
    </xf>
    <xf numFmtId="3" fontId="5" fillId="0" borderId="0" xfId="0" applyNumberFormat="1" applyFont="1" applyFill="1" applyBorder="1" applyAlignment="1">
      <alignment horizontal="center" vertical="top" wrapText="1"/>
    </xf>
    <xf numFmtId="168" fontId="5" fillId="0" borderId="16" xfId="0" applyNumberFormat="1" applyFont="1" applyFill="1" applyBorder="1" applyAlignment="1">
      <alignment horizontal="right" vertical="top" wrapText="1"/>
    </xf>
    <xf numFmtId="174" fontId="5" fillId="0" borderId="45" xfId="0" applyNumberFormat="1" applyFont="1" applyFill="1" applyBorder="1" applyAlignment="1">
      <alignment horizontal="right" vertical="top" wrapText="1"/>
    </xf>
    <xf numFmtId="174" fontId="2" fillId="0" borderId="43" xfId="0" applyNumberFormat="1" applyFont="1" applyFill="1" applyBorder="1" applyAlignment="1">
      <alignment horizontal="right" vertical="top" wrapText="1"/>
    </xf>
    <xf numFmtId="172" fontId="5" fillId="0" borderId="15" xfId="0" applyNumberFormat="1" applyFont="1" applyFill="1" applyBorder="1" applyAlignment="1">
      <alignment horizontal="right" vertical="center" wrapText="1"/>
    </xf>
    <xf numFmtId="172" fontId="5" fillId="0" borderId="0" xfId="0" applyNumberFormat="1" applyFont="1" applyFill="1" applyBorder="1" applyAlignment="1">
      <alignment horizontal="right" vertical="center" wrapText="1"/>
    </xf>
    <xf numFmtId="172" fontId="5" fillId="0" borderId="45" xfId="0" applyNumberFormat="1" applyFont="1" applyFill="1" applyBorder="1" applyAlignment="1">
      <alignment horizontal="right" vertical="center" wrapText="1"/>
    </xf>
    <xf numFmtId="3" fontId="5" fillId="0" borderId="45" xfId="0" applyNumberFormat="1" applyFont="1" applyFill="1" applyBorder="1" applyAlignment="1">
      <alignment horizontal="right" vertical="center" wrapText="1"/>
    </xf>
    <xf numFmtId="168" fontId="5" fillId="0" borderId="45" xfId="0" applyNumberFormat="1" applyFont="1" applyFill="1" applyBorder="1" applyAlignment="1">
      <alignment horizontal="right" vertical="center" wrapText="1"/>
    </xf>
    <xf numFmtId="172" fontId="5" fillId="0" borderId="30" xfId="0" applyNumberFormat="1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left" vertical="top" wrapText="1"/>
    </xf>
    <xf numFmtId="3" fontId="5" fillId="0" borderId="15" xfId="0" applyNumberFormat="1" applyFont="1" applyFill="1" applyBorder="1" applyAlignment="1">
      <alignment horizontal="right" vertical="top" wrapText="1"/>
    </xf>
    <xf numFmtId="3" fontId="2" fillId="0" borderId="45" xfId="0" applyNumberFormat="1" applyFont="1" applyFill="1" applyBorder="1" applyAlignment="1">
      <alignment horizontal="right" vertical="top" wrapText="1"/>
    </xf>
    <xf numFmtId="174" fontId="2" fillId="0" borderId="12" xfId="0" applyNumberFormat="1" applyFont="1" applyFill="1" applyBorder="1" applyAlignment="1">
      <alignment horizontal="right" vertical="top" wrapText="1"/>
    </xf>
    <xf numFmtId="168" fontId="8" fillId="0" borderId="48" xfId="0" applyNumberFormat="1" applyFont="1" applyFill="1" applyBorder="1" applyAlignment="1">
      <alignment horizontal="right" vertical="top" wrapText="1"/>
    </xf>
    <xf numFmtId="168" fontId="8" fillId="0" borderId="49" xfId="0" applyNumberFormat="1" applyFont="1" applyFill="1" applyBorder="1" applyAlignment="1">
      <alignment horizontal="right" vertical="top" wrapText="1"/>
    </xf>
    <xf numFmtId="3" fontId="2" fillId="0" borderId="43" xfId="0" applyNumberFormat="1" applyFont="1" applyFill="1" applyBorder="1" applyAlignment="1">
      <alignment vertical="top" wrapText="1"/>
    </xf>
    <xf numFmtId="3" fontId="8" fillId="0" borderId="46" xfId="0" applyNumberFormat="1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vertical="top" wrapText="1"/>
    </xf>
    <xf numFmtId="0" fontId="5" fillId="0" borderId="50" xfId="0" applyFont="1" applyFill="1" applyBorder="1" applyAlignment="1">
      <alignment horizontal="center" vertical="top" wrapText="1"/>
    </xf>
    <xf numFmtId="0" fontId="3" fillId="0" borderId="51" xfId="0" applyFont="1" applyFill="1" applyBorder="1" applyAlignment="1">
      <alignment horizontal="center" vertical="top" wrapText="1"/>
    </xf>
    <xf numFmtId="0" fontId="3" fillId="0" borderId="38" xfId="0" applyFont="1" applyFill="1" applyBorder="1" applyAlignment="1">
      <alignment horizontal="center" vertical="top" wrapText="1"/>
    </xf>
    <xf numFmtId="0" fontId="3" fillId="0" borderId="52" xfId="0" applyFont="1" applyFill="1" applyBorder="1" applyAlignment="1">
      <alignment horizontal="center" vertical="top" wrapText="1"/>
    </xf>
    <xf numFmtId="0" fontId="3" fillId="0" borderId="53" xfId="0" applyFont="1" applyFill="1" applyBorder="1" applyAlignment="1">
      <alignment horizontal="center" vertical="top" wrapText="1"/>
    </xf>
    <xf numFmtId="0" fontId="3" fillId="0" borderId="54" xfId="0" applyFont="1" applyFill="1" applyBorder="1" applyAlignment="1">
      <alignment horizontal="center" vertical="top" wrapText="1"/>
    </xf>
    <xf numFmtId="1" fontId="5" fillId="0" borderId="22" xfId="0" applyNumberFormat="1" applyFont="1" applyFill="1" applyBorder="1" applyAlignment="1">
      <alignment horizontal="right" vertical="center" wrapText="1"/>
    </xf>
    <xf numFmtId="1" fontId="5" fillId="0" borderId="16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left" vertical="top" wrapText="1"/>
    </xf>
    <xf numFmtId="0" fontId="2" fillId="0" borderId="55" xfId="0" applyNumberFormat="1" applyFont="1" applyFill="1" applyBorder="1" applyAlignment="1">
      <alignment horizontal="left" wrapText="1"/>
    </xf>
    <xf numFmtId="0" fontId="2" fillId="0" borderId="56" xfId="0" applyNumberFormat="1" applyFont="1" applyFill="1" applyBorder="1" applyAlignment="1">
      <alignment horizontal="left" wrapText="1"/>
    </xf>
    <xf numFmtId="0" fontId="2" fillId="0" borderId="19" xfId="0" applyNumberFormat="1" applyFont="1" applyFill="1" applyBorder="1" applyAlignment="1">
      <alignment horizontal="left" wrapText="1"/>
    </xf>
    <xf numFmtId="0" fontId="2" fillId="0" borderId="57" xfId="0" applyNumberFormat="1" applyFont="1" applyFill="1" applyBorder="1" applyAlignment="1">
      <alignment horizontal="left" wrapText="1"/>
    </xf>
    <xf numFmtId="0" fontId="2" fillId="0" borderId="58" xfId="0" applyNumberFormat="1" applyFont="1" applyFill="1" applyBorder="1" applyAlignment="1">
      <alignment horizontal="left" wrapText="1"/>
    </xf>
    <xf numFmtId="0" fontId="2" fillId="0" borderId="59" xfId="0" applyNumberFormat="1" applyFont="1" applyFill="1" applyBorder="1" applyAlignment="1">
      <alignment horizontal="left" wrapText="1"/>
    </xf>
    <xf numFmtId="0" fontId="2" fillId="0" borderId="55" xfId="0" applyFont="1" applyFill="1" applyBorder="1" applyAlignment="1">
      <alignment horizontal="left" wrapText="1"/>
    </xf>
    <xf numFmtId="0" fontId="2" fillId="0" borderId="56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0" fontId="2" fillId="0" borderId="57" xfId="0" applyFont="1" applyFill="1" applyBorder="1" applyAlignment="1">
      <alignment horizontal="left" wrapText="1"/>
    </xf>
    <xf numFmtId="0" fontId="2" fillId="0" borderId="58" xfId="0" applyFont="1" applyFill="1" applyBorder="1" applyAlignment="1">
      <alignment horizontal="left" wrapText="1"/>
    </xf>
    <xf numFmtId="0" fontId="2" fillId="0" borderId="59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168" fontId="0" fillId="0" borderId="0" xfId="0" applyNumberFormat="1" applyFont="1" applyFill="1" applyAlignment="1">
      <alignment/>
    </xf>
    <xf numFmtId="1" fontId="5" fillId="0" borderId="15" xfId="0" applyNumberFormat="1" applyFont="1" applyFill="1" applyBorder="1" applyAlignment="1">
      <alignment horizontal="right" vertical="top" wrapText="1"/>
    </xf>
    <xf numFmtId="168" fontId="5" fillId="0" borderId="15" xfId="0" applyNumberFormat="1" applyFont="1" applyFill="1" applyBorder="1" applyAlignment="1">
      <alignment horizontal="right" vertical="top" wrapText="1"/>
    </xf>
    <xf numFmtId="168" fontId="5" fillId="0" borderId="20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25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43" customWidth="1"/>
    <col min="2" max="2" width="25.75390625" style="143" customWidth="1"/>
    <col min="3" max="7" width="15.75390625" style="143" customWidth="1"/>
    <col min="8" max="8" width="20.25390625" style="143" customWidth="1"/>
    <col min="9" max="9" width="20.375" style="143" customWidth="1"/>
    <col min="10" max="16384" width="9.125" style="143" customWidth="1"/>
  </cols>
  <sheetData>
    <row r="1" spans="2:9" ht="15.75" customHeight="1">
      <c r="B1" s="144"/>
      <c r="C1" s="144"/>
      <c r="D1" s="144"/>
      <c r="E1" s="144"/>
      <c r="F1" s="144"/>
      <c r="I1" s="1" t="s">
        <v>44</v>
      </c>
    </row>
    <row r="2" spans="1:9" ht="15.75" customHeight="1">
      <c r="A2" s="47"/>
      <c r="B2" s="46"/>
      <c r="C2" s="144"/>
      <c r="D2" s="144"/>
      <c r="E2" s="144"/>
      <c r="F2" s="46"/>
      <c r="G2" s="47"/>
      <c r="H2" s="47"/>
      <c r="I2" s="47"/>
    </row>
    <row r="3" spans="1:9" ht="51.75" customHeight="1">
      <c r="A3" s="141" t="s">
        <v>61</v>
      </c>
      <c r="B3" s="141"/>
      <c r="C3" s="141"/>
      <c r="D3" s="141"/>
      <c r="E3" s="141"/>
      <c r="F3" s="141"/>
      <c r="G3" s="141"/>
      <c r="H3" s="141"/>
      <c r="I3" s="141"/>
    </row>
    <row r="4" spans="1:9" ht="12.75">
      <c r="A4" s="142" t="s">
        <v>41</v>
      </c>
      <c r="B4" s="142"/>
      <c r="C4" s="142"/>
      <c r="D4" s="142"/>
      <c r="E4" s="142"/>
      <c r="F4" s="142"/>
      <c r="G4" s="142"/>
      <c r="H4" s="142"/>
      <c r="I4" s="142"/>
    </row>
    <row r="5" ht="13.5" customHeight="1" thickBot="1">
      <c r="I5" s="2" t="s">
        <v>0</v>
      </c>
    </row>
    <row r="6" spans="1:9" ht="25.5" customHeight="1" thickBot="1" thickTop="1">
      <c r="A6" s="121" t="s">
        <v>1</v>
      </c>
      <c r="B6" s="121" t="s">
        <v>45</v>
      </c>
      <c r="C6" s="121" t="s">
        <v>48</v>
      </c>
      <c r="D6" s="121" t="s">
        <v>46</v>
      </c>
      <c r="E6" s="121" t="s">
        <v>49</v>
      </c>
      <c r="F6" s="123" t="s">
        <v>53</v>
      </c>
      <c r="G6" s="124"/>
      <c r="H6" s="123" t="s">
        <v>50</v>
      </c>
      <c r="I6" s="125"/>
    </row>
    <row r="7" spans="1:9" ht="66.75" customHeight="1" thickBot="1" thickTop="1">
      <c r="A7" s="122"/>
      <c r="B7" s="122"/>
      <c r="C7" s="122"/>
      <c r="D7" s="122"/>
      <c r="E7" s="122"/>
      <c r="F7" s="65" t="s">
        <v>2</v>
      </c>
      <c r="G7" s="66" t="s">
        <v>51</v>
      </c>
      <c r="H7" s="66" t="s">
        <v>47</v>
      </c>
      <c r="I7" s="67" t="s">
        <v>52</v>
      </c>
    </row>
    <row r="8" spans="1:9" ht="14.25" customHeight="1" thickBot="1" thickTop="1">
      <c r="A8" s="48">
        <v>1</v>
      </c>
      <c r="B8" s="48">
        <v>2</v>
      </c>
      <c r="C8" s="48">
        <v>3</v>
      </c>
      <c r="D8" s="48">
        <v>4</v>
      </c>
      <c r="E8" s="48">
        <v>5</v>
      </c>
      <c r="F8" s="49">
        <v>6</v>
      </c>
      <c r="G8" s="49">
        <v>7</v>
      </c>
      <c r="H8" s="49">
        <v>8</v>
      </c>
      <c r="I8" s="68">
        <v>9</v>
      </c>
    </row>
    <row r="9" spans="1:9" ht="12.75" customHeight="1" thickTop="1">
      <c r="A9" s="3" t="s">
        <v>3</v>
      </c>
      <c r="B9" s="50" t="s">
        <v>4</v>
      </c>
      <c r="C9" s="51">
        <f aca="true" t="shared" si="0" ref="C9:I9">C11+C12+C13</f>
        <v>794118625.5</v>
      </c>
      <c r="D9" s="51">
        <f>D11+D12+D13</f>
        <v>80107679.47849</v>
      </c>
      <c r="E9" s="51">
        <f t="shared" si="0"/>
        <v>104721986.01848</v>
      </c>
      <c r="F9" s="5">
        <f t="shared" si="0"/>
        <v>3851</v>
      </c>
      <c r="G9" s="5">
        <f t="shared" si="0"/>
        <v>811</v>
      </c>
      <c r="H9" s="4">
        <f t="shared" si="0"/>
        <v>965584742.4251</v>
      </c>
      <c r="I9" s="6">
        <f t="shared" si="0"/>
        <v>114890655.06164998</v>
      </c>
    </row>
    <row r="10" spans="1:9" ht="13.5" customHeight="1">
      <c r="A10" s="7"/>
      <c r="B10" s="8" t="s">
        <v>5</v>
      </c>
      <c r="C10" s="52"/>
      <c r="D10" s="52"/>
      <c r="E10" s="52"/>
      <c r="F10" s="9"/>
      <c r="G10" s="9"/>
      <c r="H10" s="60"/>
      <c r="I10" s="10"/>
    </row>
    <row r="11" spans="1:9" ht="13.5" customHeight="1">
      <c r="A11" s="11" t="s">
        <v>6</v>
      </c>
      <c r="B11" s="12" t="s">
        <v>7</v>
      </c>
      <c r="C11" s="53">
        <f aca="true" t="shared" si="1" ref="C11:I11">C16+C24+C29</f>
        <v>364464925.50000006</v>
      </c>
      <c r="D11" s="53">
        <f>D16+D24+D29</f>
        <v>23431520.211749997</v>
      </c>
      <c r="E11" s="53">
        <f t="shared" si="1"/>
        <v>30850608.006240003</v>
      </c>
      <c r="F11" s="14">
        <f t="shared" si="1"/>
        <v>1294</v>
      </c>
      <c r="G11" s="14">
        <f t="shared" si="1"/>
        <v>337</v>
      </c>
      <c r="H11" s="13">
        <f t="shared" si="1"/>
        <v>228507524.50410002</v>
      </c>
      <c r="I11" s="15">
        <f t="shared" si="1"/>
        <v>92690276.14164999</v>
      </c>
    </row>
    <row r="12" spans="1:9" ht="27.75" customHeight="1">
      <c r="A12" s="16" t="s">
        <v>8</v>
      </c>
      <c r="B12" s="17" t="s">
        <v>9</v>
      </c>
      <c r="C12" s="53">
        <f aca="true" t="shared" si="2" ref="C12:I13">C20+C25+C33</f>
        <v>4187300</v>
      </c>
      <c r="D12" s="53">
        <f>D20+D25+D33</f>
        <v>452435.37674000004</v>
      </c>
      <c r="E12" s="53">
        <f t="shared" si="2"/>
        <v>453456.27724</v>
      </c>
      <c r="F12" s="14">
        <f t="shared" si="2"/>
        <v>2</v>
      </c>
      <c r="G12" s="14">
        <f t="shared" si="2"/>
        <v>0</v>
      </c>
      <c r="H12" s="13">
        <f t="shared" si="2"/>
        <v>7052574.3889999995</v>
      </c>
      <c r="I12" s="15">
        <f t="shared" si="2"/>
        <v>2436333.32</v>
      </c>
    </row>
    <row r="13" spans="1:9" ht="13.5" customHeight="1" thickBot="1">
      <c r="A13" s="16" t="s">
        <v>10</v>
      </c>
      <c r="B13" s="17" t="s">
        <v>11</v>
      </c>
      <c r="C13" s="54">
        <f t="shared" si="2"/>
        <v>425466400</v>
      </c>
      <c r="D13" s="54">
        <f>D21+D26+D34</f>
        <v>56223723.89</v>
      </c>
      <c r="E13" s="54">
        <f t="shared" si="2"/>
        <v>73417921.735</v>
      </c>
      <c r="F13" s="19">
        <f t="shared" si="2"/>
        <v>2555</v>
      </c>
      <c r="G13" s="19">
        <f t="shared" si="2"/>
        <v>474</v>
      </c>
      <c r="H13" s="18">
        <f t="shared" si="2"/>
        <v>730024643.532</v>
      </c>
      <c r="I13" s="20">
        <f t="shared" si="2"/>
        <v>19764045.6</v>
      </c>
    </row>
    <row r="14" spans="1:9" ht="14.25" customHeight="1" thickBot="1" thickTop="1">
      <c r="A14" s="21"/>
      <c r="B14" s="22"/>
      <c r="C14" s="55"/>
      <c r="D14" s="55"/>
      <c r="E14" s="55"/>
      <c r="F14" s="24"/>
      <c r="G14" s="24"/>
      <c r="H14" s="23"/>
      <c r="I14" s="25"/>
    </row>
    <row r="15" spans="1:9" ht="17.25" customHeight="1" thickTop="1">
      <c r="A15" s="3" t="s">
        <v>12</v>
      </c>
      <c r="B15" s="26" t="s">
        <v>13</v>
      </c>
      <c r="C15" s="51">
        <f aca="true" t="shared" si="3" ref="C15:I15">C16+C20+C21</f>
        <v>694863043.9000001</v>
      </c>
      <c r="D15" s="51">
        <f>D16+D20+D21</f>
        <v>74912206.13581</v>
      </c>
      <c r="E15" s="51">
        <f t="shared" si="3"/>
        <v>99530220.5758</v>
      </c>
      <c r="F15" s="5">
        <f t="shared" si="3"/>
        <v>3377</v>
      </c>
      <c r="G15" s="5">
        <f t="shared" si="3"/>
        <v>693</v>
      </c>
      <c r="H15" s="4">
        <f t="shared" si="3"/>
        <v>876824460.5498099</v>
      </c>
      <c r="I15" s="6">
        <f t="shared" si="3"/>
        <v>28367820.393650003</v>
      </c>
    </row>
    <row r="16" spans="1:9" ht="15" customHeight="1">
      <c r="A16" s="16" t="s">
        <v>14</v>
      </c>
      <c r="B16" s="17" t="s">
        <v>7</v>
      </c>
      <c r="C16" s="53">
        <f aca="true" t="shared" si="4" ref="C16:I16">C18+C19</f>
        <v>273016243.90000004</v>
      </c>
      <c r="D16" s="53">
        <f>D18+D19</f>
        <v>18256648.869069997</v>
      </c>
      <c r="E16" s="53">
        <f t="shared" si="4"/>
        <v>25658842.56356</v>
      </c>
      <c r="F16" s="14">
        <f t="shared" si="4"/>
        <v>992</v>
      </c>
      <c r="G16" s="14">
        <f t="shared" si="4"/>
        <v>225</v>
      </c>
      <c r="H16" s="13">
        <f t="shared" si="4"/>
        <v>140468096.62881002</v>
      </c>
      <c r="I16" s="15">
        <f t="shared" si="4"/>
        <v>6192308.473649999</v>
      </c>
    </row>
    <row r="17" spans="1:9" ht="15" customHeight="1">
      <c r="A17" s="16"/>
      <c r="B17" s="27" t="s">
        <v>5</v>
      </c>
      <c r="C17" s="53"/>
      <c r="D17" s="53"/>
      <c r="E17" s="56"/>
      <c r="F17" s="14"/>
      <c r="G17" s="14"/>
      <c r="H17" s="13"/>
      <c r="I17" s="15"/>
    </row>
    <row r="18" spans="1:9" ht="15.75" customHeight="1">
      <c r="A18" s="16"/>
      <c r="B18" s="17" t="s">
        <v>15</v>
      </c>
      <c r="C18" s="53">
        <f aca="true" t="shared" si="5" ref="C18:I21">C45+C72+C98+C125+C152+C179+C233+C206</f>
        <v>254118513.90000004</v>
      </c>
      <c r="D18" s="53">
        <f t="shared" si="5"/>
        <v>18256648.869069997</v>
      </c>
      <c r="E18" s="53">
        <f t="shared" si="5"/>
        <v>25658842.56356</v>
      </c>
      <c r="F18" s="14">
        <f t="shared" si="5"/>
        <v>953</v>
      </c>
      <c r="G18" s="14">
        <f t="shared" si="5"/>
        <v>193</v>
      </c>
      <c r="H18" s="13">
        <f t="shared" si="5"/>
        <v>127409867.52881001</v>
      </c>
      <c r="I18" s="15">
        <f t="shared" si="5"/>
        <v>3031809.3736499995</v>
      </c>
    </row>
    <row r="19" spans="1:9" ht="15.75" customHeight="1">
      <c r="A19" s="28"/>
      <c r="B19" s="12" t="s">
        <v>16</v>
      </c>
      <c r="C19" s="53">
        <f t="shared" si="5"/>
        <v>18897730</v>
      </c>
      <c r="D19" s="53">
        <f t="shared" si="5"/>
        <v>0</v>
      </c>
      <c r="E19" s="53">
        <f t="shared" si="5"/>
        <v>0</v>
      </c>
      <c r="F19" s="14">
        <f t="shared" si="5"/>
        <v>39</v>
      </c>
      <c r="G19" s="14">
        <f t="shared" si="5"/>
        <v>32</v>
      </c>
      <c r="H19" s="13">
        <f t="shared" si="5"/>
        <v>13058229.1</v>
      </c>
      <c r="I19" s="15">
        <f t="shared" si="5"/>
        <v>3160499.1</v>
      </c>
    </row>
    <row r="20" spans="1:9" ht="27.75" customHeight="1">
      <c r="A20" s="16" t="s">
        <v>17</v>
      </c>
      <c r="B20" s="17" t="s">
        <v>9</v>
      </c>
      <c r="C20" s="53">
        <f t="shared" si="5"/>
        <v>4187300</v>
      </c>
      <c r="D20" s="53">
        <f t="shared" si="5"/>
        <v>452435.37674000004</v>
      </c>
      <c r="E20" s="53">
        <f t="shared" si="5"/>
        <v>453456.27724</v>
      </c>
      <c r="F20" s="14">
        <f t="shared" si="5"/>
        <v>2</v>
      </c>
      <c r="G20" s="14">
        <f t="shared" si="5"/>
        <v>0</v>
      </c>
      <c r="H20" s="13">
        <f t="shared" si="5"/>
        <v>7052574.3889999995</v>
      </c>
      <c r="I20" s="15">
        <f t="shared" si="5"/>
        <v>2436333.32</v>
      </c>
    </row>
    <row r="21" spans="1:9" ht="14.25" customHeight="1" thickBot="1">
      <c r="A21" s="29" t="s">
        <v>18</v>
      </c>
      <c r="B21" s="30" t="s">
        <v>11</v>
      </c>
      <c r="C21" s="57">
        <f t="shared" si="5"/>
        <v>417659500</v>
      </c>
      <c r="D21" s="57">
        <f t="shared" si="5"/>
        <v>56203121.89</v>
      </c>
      <c r="E21" s="57">
        <f t="shared" si="5"/>
        <v>73417921.735</v>
      </c>
      <c r="F21" s="14">
        <f t="shared" si="5"/>
        <v>2383</v>
      </c>
      <c r="G21" s="14">
        <f t="shared" si="5"/>
        <v>468</v>
      </c>
      <c r="H21" s="31">
        <f t="shared" si="5"/>
        <v>729303789.532</v>
      </c>
      <c r="I21" s="20">
        <f t="shared" si="5"/>
        <v>19739178.6</v>
      </c>
    </row>
    <row r="22" spans="1:9" ht="14.25" customHeight="1" thickBot="1" thickTop="1">
      <c r="A22" s="32"/>
      <c r="B22" s="22"/>
      <c r="C22" s="55"/>
      <c r="D22" s="55"/>
      <c r="E22" s="55"/>
      <c r="F22" s="24"/>
      <c r="G22" s="24"/>
      <c r="H22" s="23"/>
      <c r="I22" s="25"/>
    </row>
    <row r="23" spans="1:9" ht="14.25" customHeight="1" thickTop="1">
      <c r="A23" s="3">
        <v>3</v>
      </c>
      <c r="B23" s="26" t="s">
        <v>19</v>
      </c>
      <c r="C23" s="51">
        <f aca="true" t="shared" si="6" ref="C23:I23">C24+C25+C26</f>
        <v>2657286.6</v>
      </c>
      <c r="D23" s="51">
        <f>D24+D25+D26</f>
        <v>51335</v>
      </c>
      <c r="E23" s="51">
        <f t="shared" si="6"/>
        <v>30733</v>
      </c>
      <c r="F23" s="5">
        <f t="shared" si="6"/>
        <v>307</v>
      </c>
      <c r="G23" s="5">
        <f t="shared" si="6"/>
        <v>24</v>
      </c>
      <c r="H23" s="4">
        <f t="shared" si="6"/>
        <v>1363157.05</v>
      </c>
      <c r="I23" s="6">
        <f t="shared" si="6"/>
        <v>158267.1</v>
      </c>
    </row>
    <row r="24" spans="1:9" ht="15" customHeight="1">
      <c r="A24" s="28" t="s">
        <v>20</v>
      </c>
      <c r="B24" s="12" t="s">
        <v>7</v>
      </c>
      <c r="C24" s="53">
        <f>C51+C78+C104+C131+C158+C185+C239+C212</f>
        <v>943686.6</v>
      </c>
      <c r="D24" s="53">
        <f aca="true" t="shared" si="7" ref="D24:I24">D51+D78+D104+D131+D158+D185+D239+D212</f>
        <v>30733</v>
      </c>
      <c r="E24" s="53">
        <f t="shared" si="7"/>
        <v>30733</v>
      </c>
      <c r="F24" s="69">
        <f t="shared" si="7"/>
        <v>135</v>
      </c>
      <c r="G24" s="69">
        <f t="shared" si="7"/>
        <v>18</v>
      </c>
      <c r="H24" s="53">
        <f t="shared" si="7"/>
        <v>642303.05</v>
      </c>
      <c r="I24" s="53">
        <f t="shared" si="7"/>
        <v>133400.1</v>
      </c>
    </row>
    <row r="25" spans="1:9" ht="27.75" customHeight="1">
      <c r="A25" s="28" t="s">
        <v>21</v>
      </c>
      <c r="B25" s="12" t="s">
        <v>9</v>
      </c>
      <c r="C25" s="53">
        <f aca="true" t="shared" si="8" ref="C25:I25">C52+C79+C105+C132+C159+C186+C240+C213</f>
        <v>0</v>
      </c>
      <c r="D25" s="53">
        <f t="shared" si="8"/>
        <v>0</v>
      </c>
      <c r="E25" s="53">
        <f t="shared" si="8"/>
        <v>0</v>
      </c>
      <c r="F25" s="69">
        <f t="shared" si="8"/>
        <v>0</v>
      </c>
      <c r="G25" s="69">
        <f t="shared" si="8"/>
        <v>0</v>
      </c>
      <c r="H25" s="53">
        <f t="shared" si="8"/>
        <v>0</v>
      </c>
      <c r="I25" s="53">
        <f t="shared" si="8"/>
        <v>0</v>
      </c>
    </row>
    <row r="26" spans="1:9" ht="14.25" customHeight="1" thickBot="1">
      <c r="A26" s="29" t="s">
        <v>22</v>
      </c>
      <c r="B26" s="30" t="s">
        <v>11</v>
      </c>
      <c r="C26" s="53">
        <f aca="true" t="shared" si="9" ref="C26:I26">C53+C80+C106+C133+C160+C187+C241+C214</f>
        <v>1713600</v>
      </c>
      <c r="D26" s="53">
        <f t="shared" si="9"/>
        <v>20602</v>
      </c>
      <c r="E26" s="53">
        <f t="shared" si="9"/>
        <v>0</v>
      </c>
      <c r="F26" s="69">
        <f t="shared" si="9"/>
        <v>172</v>
      </c>
      <c r="G26" s="69">
        <f t="shared" si="9"/>
        <v>6</v>
      </c>
      <c r="H26" s="53">
        <f t="shared" si="9"/>
        <v>720854</v>
      </c>
      <c r="I26" s="53">
        <f t="shared" si="9"/>
        <v>24867</v>
      </c>
    </row>
    <row r="27" spans="1:9" ht="14.25" customHeight="1" thickBot="1" thickTop="1">
      <c r="A27" s="32"/>
      <c r="B27" s="22"/>
      <c r="C27" s="55"/>
      <c r="D27" s="55"/>
      <c r="E27" s="55"/>
      <c r="F27" s="24"/>
      <c r="G27" s="24"/>
      <c r="H27" s="23"/>
      <c r="I27" s="25"/>
    </row>
    <row r="28" spans="1:9" ht="14.25" customHeight="1" thickTop="1">
      <c r="A28" s="3" t="s">
        <v>23</v>
      </c>
      <c r="B28" s="33" t="s">
        <v>24</v>
      </c>
      <c r="C28" s="51">
        <f aca="true" t="shared" si="10" ref="C28:I28">C29+C33+C34</f>
        <v>96598294.99999999</v>
      </c>
      <c r="D28" s="51">
        <f>D29+D33+D34</f>
        <v>5144138.34268</v>
      </c>
      <c r="E28" s="51">
        <f t="shared" si="10"/>
        <v>5161032.442679999</v>
      </c>
      <c r="F28" s="5">
        <f t="shared" si="10"/>
        <v>167</v>
      </c>
      <c r="G28" s="5">
        <f t="shared" si="10"/>
        <v>94</v>
      </c>
      <c r="H28" s="4">
        <f t="shared" si="10"/>
        <v>87397124.82529001</v>
      </c>
      <c r="I28" s="6">
        <f t="shared" si="10"/>
        <v>86364567.56799999</v>
      </c>
    </row>
    <row r="29" spans="1:9" ht="14.25" customHeight="1">
      <c r="A29" s="16" t="s">
        <v>25</v>
      </c>
      <c r="B29" s="17" t="s">
        <v>7</v>
      </c>
      <c r="C29" s="53">
        <f>C56+C83+C109+C136+C163+C190+C244+C217</f>
        <v>90504994.99999999</v>
      </c>
      <c r="D29" s="53">
        <f aca="true" t="shared" si="11" ref="D29:I29">D56+D83+D109+D136+D163+D190+D244+D217</f>
        <v>5144138.34268</v>
      </c>
      <c r="E29" s="53">
        <f t="shared" si="11"/>
        <v>5161032.442679999</v>
      </c>
      <c r="F29" s="69">
        <f t="shared" si="11"/>
        <v>167</v>
      </c>
      <c r="G29" s="69">
        <f t="shared" si="11"/>
        <v>94</v>
      </c>
      <c r="H29" s="53">
        <f t="shared" si="11"/>
        <v>87397124.82529001</v>
      </c>
      <c r="I29" s="53">
        <f t="shared" si="11"/>
        <v>86364567.56799999</v>
      </c>
    </row>
    <row r="30" spans="1:9" ht="14.25" customHeight="1">
      <c r="A30" s="16"/>
      <c r="B30" s="27" t="s">
        <v>5</v>
      </c>
      <c r="C30" s="58"/>
      <c r="D30" s="58"/>
      <c r="E30" s="53"/>
      <c r="F30" s="14"/>
      <c r="G30" s="14"/>
      <c r="H30" s="13"/>
      <c r="I30" s="15"/>
    </row>
    <row r="31" spans="1:9" ht="14.25" customHeight="1">
      <c r="A31" s="16"/>
      <c r="B31" s="45" t="s">
        <v>26</v>
      </c>
      <c r="C31" s="58">
        <f>C58+C84+C111+C138+C165+C192+C246+C219</f>
        <v>4334681.8</v>
      </c>
      <c r="D31" s="58">
        <f aca="true" t="shared" si="12" ref="D31:I32">D58+D84+D111+D138+D165+D192+D246+D219</f>
        <v>95978.34268</v>
      </c>
      <c r="E31" s="58">
        <f t="shared" si="12"/>
        <v>95978.34268</v>
      </c>
      <c r="F31" s="72">
        <f>F58+F84+F111+F138+F165+F192+F246+F219</f>
        <v>166</v>
      </c>
      <c r="G31" s="72">
        <f t="shared" si="12"/>
        <v>93</v>
      </c>
      <c r="H31" s="58">
        <f t="shared" si="12"/>
        <v>1292348.0252899996</v>
      </c>
      <c r="I31" s="58">
        <f t="shared" si="12"/>
        <v>259790.768</v>
      </c>
    </row>
    <row r="32" spans="1:9" ht="14.25" customHeight="1">
      <c r="A32" s="16"/>
      <c r="B32" s="45" t="s">
        <v>27</v>
      </c>
      <c r="C32" s="58">
        <f>C59+C85+C112+C139+C166+C193+C247+C220</f>
        <v>86104776.8</v>
      </c>
      <c r="D32" s="58">
        <f t="shared" si="12"/>
        <v>5048160</v>
      </c>
      <c r="E32" s="58">
        <f t="shared" si="12"/>
        <v>5048160</v>
      </c>
      <c r="F32" s="72">
        <f>F59+F85+F112+F139+F166+F193+F247+F220</f>
        <v>1</v>
      </c>
      <c r="G32" s="72">
        <f t="shared" si="12"/>
        <v>1</v>
      </c>
      <c r="H32" s="58">
        <f t="shared" si="12"/>
        <v>86104776.8</v>
      </c>
      <c r="I32" s="58">
        <f t="shared" si="12"/>
        <v>86104776.8</v>
      </c>
    </row>
    <row r="33" spans="1:9" ht="27" customHeight="1">
      <c r="A33" s="16" t="s">
        <v>28</v>
      </c>
      <c r="B33" s="34" t="s">
        <v>9</v>
      </c>
      <c r="C33" s="58">
        <f aca="true" t="shared" si="13" ref="C33:I33">C60+C86+C113+C140+C167+C194+C248+C221</f>
        <v>0</v>
      </c>
      <c r="D33" s="58">
        <f t="shared" si="13"/>
        <v>0</v>
      </c>
      <c r="E33" s="58">
        <f t="shared" si="13"/>
        <v>0</v>
      </c>
      <c r="F33" s="72">
        <f t="shared" si="13"/>
        <v>0</v>
      </c>
      <c r="G33" s="72">
        <f t="shared" si="13"/>
        <v>0</v>
      </c>
      <c r="H33" s="58">
        <f t="shared" si="13"/>
        <v>0</v>
      </c>
      <c r="I33" s="58">
        <f t="shared" si="13"/>
        <v>0</v>
      </c>
    </row>
    <row r="34" spans="1:9" ht="15" customHeight="1" thickBot="1">
      <c r="A34" s="35" t="s">
        <v>29</v>
      </c>
      <c r="B34" s="36" t="s">
        <v>11</v>
      </c>
      <c r="C34" s="58">
        <f aca="true" t="shared" si="14" ref="C34:I34">C61+C87+C114+C141+C168+C195+C249+C222</f>
        <v>6093300</v>
      </c>
      <c r="D34" s="58">
        <f t="shared" si="14"/>
        <v>0</v>
      </c>
      <c r="E34" s="58">
        <f t="shared" si="14"/>
        <v>0</v>
      </c>
      <c r="F34" s="72">
        <f t="shared" si="14"/>
        <v>0</v>
      </c>
      <c r="G34" s="72">
        <f t="shared" si="14"/>
        <v>0</v>
      </c>
      <c r="H34" s="58">
        <f t="shared" si="14"/>
        <v>0</v>
      </c>
      <c r="I34" s="58">
        <f t="shared" si="14"/>
        <v>0</v>
      </c>
    </row>
    <row r="35" spans="1:9" ht="15" customHeight="1" thickBot="1" thickTop="1">
      <c r="A35" s="37"/>
      <c r="B35" s="38"/>
      <c r="C35" s="59"/>
      <c r="D35" s="59"/>
      <c r="E35" s="59"/>
      <c r="F35" s="40"/>
      <c r="G35" s="40"/>
      <c r="H35" s="39"/>
      <c r="I35" s="41"/>
    </row>
    <row r="36" spans="1:9" ht="39" customHeight="1" thickTop="1">
      <c r="A36" s="3" t="s">
        <v>3</v>
      </c>
      <c r="B36" s="50" t="s">
        <v>60</v>
      </c>
      <c r="C36" s="73">
        <f aca="true" t="shared" si="15" ref="C36:I36">SUM(C38:C40)</f>
        <v>33993256.9</v>
      </c>
      <c r="D36" s="73">
        <f t="shared" si="15"/>
        <v>445068.01107</v>
      </c>
      <c r="E36" s="73">
        <f t="shared" si="15"/>
        <v>291523.11968999996</v>
      </c>
      <c r="F36" s="74">
        <f t="shared" si="15"/>
        <v>398</v>
      </c>
      <c r="G36" s="74">
        <f t="shared" si="15"/>
        <v>18</v>
      </c>
      <c r="H36" s="75">
        <f t="shared" si="15"/>
        <v>12818053.515929999</v>
      </c>
      <c r="I36" s="75">
        <f t="shared" si="15"/>
        <v>122082.00693</v>
      </c>
    </row>
    <row r="37" spans="1:9" ht="13.5" customHeight="1">
      <c r="A37" s="7"/>
      <c r="B37" s="8" t="s">
        <v>5</v>
      </c>
      <c r="C37" s="76"/>
      <c r="D37" s="76"/>
      <c r="E37" s="76"/>
      <c r="F37" s="77"/>
      <c r="G37" s="77"/>
      <c r="H37" s="78"/>
      <c r="I37" s="78"/>
    </row>
    <row r="38" spans="1:9" ht="13.5" customHeight="1">
      <c r="A38" s="11" t="s">
        <v>6</v>
      </c>
      <c r="B38" s="12" t="s">
        <v>7</v>
      </c>
      <c r="C38" s="79">
        <f aca="true" t="shared" si="16" ref="C38:I38">SUM(C43+C51+C56)</f>
        <v>11973756.9</v>
      </c>
      <c r="D38" s="79">
        <f>SUM(D43+D51+D56)</f>
        <v>445068.01107</v>
      </c>
      <c r="E38" s="79">
        <f t="shared" si="16"/>
        <v>219070.11969</v>
      </c>
      <c r="F38" s="80">
        <f t="shared" si="16"/>
        <v>22</v>
      </c>
      <c r="G38" s="80">
        <f t="shared" si="16"/>
        <v>4</v>
      </c>
      <c r="H38" s="81">
        <f>SUM(H43+H51+H56)</f>
        <v>7071453.72593</v>
      </c>
      <c r="I38" s="81">
        <f t="shared" si="16"/>
        <v>99672.00693</v>
      </c>
    </row>
    <row r="39" spans="1:9" ht="27.75" customHeight="1">
      <c r="A39" s="16" t="s">
        <v>8</v>
      </c>
      <c r="B39" s="17" t="s">
        <v>9</v>
      </c>
      <c r="C39" s="79">
        <f aca="true" t="shared" si="17" ref="C39:I40">SUM(C47+C52+C60)</f>
        <v>957100</v>
      </c>
      <c r="D39" s="79">
        <f>SUM(D47+D52+D60)</f>
        <v>0</v>
      </c>
      <c r="E39" s="79">
        <f t="shared" si="17"/>
        <v>0</v>
      </c>
      <c r="F39" s="80">
        <f t="shared" si="17"/>
        <v>1</v>
      </c>
      <c r="G39" s="80">
        <f t="shared" si="17"/>
        <v>0</v>
      </c>
      <c r="H39" s="81">
        <f>SUM(H47+H52+H60)</f>
        <v>1967378.87</v>
      </c>
      <c r="I39" s="81">
        <f t="shared" si="17"/>
        <v>0</v>
      </c>
    </row>
    <row r="40" spans="1:9" ht="13.5" customHeight="1" thickBot="1">
      <c r="A40" s="16" t="s">
        <v>10</v>
      </c>
      <c r="B40" s="17" t="s">
        <v>11</v>
      </c>
      <c r="C40" s="82">
        <f>SUM(C48+C53+C61)</f>
        <v>21062400</v>
      </c>
      <c r="D40" s="82">
        <f>SUM(D48+D53+D61)</f>
        <v>0</v>
      </c>
      <c r="E40" s="82">
        <f t="shared" si="17"/>
        <v>72453</v>
      </c>
      <c r="F40" s="83">
        <f t="shared" si="17"/>
        <v>375</v>
      </c>
      <c r="G40" s="83">
        <f t="shared" si="17"/>
        <v>14</v>
      </c>
      <c r="H40" s="84">
        <f t="shared" si="17"/>
        <v>3779220.92</v>
      </c>
      <c r="I40" s="84">
        <f t="shared" si="17"/>
        <v>22410</v>
      </c>
    </row>
    <row r="41" spans="1:9" ht="14.25" customHeight="1" thickBot="1" thickTop="1">
      <c r="A41" s="21"/>
      <c r="B41" s="22"/>
      <c r="C41" s="85"/>
      <c r="D41" s="85"/>
      <c r="E41" s="85"/>
      <c r="F41" s="86"/>
      <c r="G41" s="86"/>
      <c r="H41" s="87"/>
      <c r="I41" s="64"/>
    </row>
    <row r="42" spans="1:9" ht="17.25" customHeight="1" thickTop="1">
      <c r="A42" s="3" t="s">
        <v>12</v>
      </c>
      <c r="B42" s="26" t="s">
        <v>31</v>
      </c>
      <c r="C42" s="88">
        <f aca="true" t="shared" si="18" ref="C42:I42">SUM(C43+C47+C48)</f>
        <v>33715512.9</v>
      </c>
      <c r="D42" s="88">
        <f t="shared" si="18"/>
        <v>445068.01107</v>
      </c>
      <c r="E42" s="88">
        <f t="shared" si="18"/>
        <v>291523.11968999996</v>
      </c>
      <c r="F42" s="89">
        <f t="shared" si="18"/>
        <v>391</v>
      </c>
      <c r="G42" s="89">
        <f t="shared" si="18"/>
        <v>16</v>
      </c>
      <c r="H42" s="90">
        <f t="shared" si="18"/>
        <v>12639627.515929999</v>
      </c>
      <c r="I42" s="90">
        <f t="shared" si="18"/>
        <v>52832.00693</v>
      </c>
    </row>
    <row r="43" spans="1:9" ht="15" customHeight="1">
      <c r="A43" s="16" t="s">
        <v>14</v>
      </c>
      <c r="B43" s="17" t="s">
        <v>7</v>
      </c>
      <c r="C43" s="91">
        <f aca="true" t="shared" si="19" ref="C43:I43">C45+C46</f>
        <v>11696012.9</v>
      </c>
      <c r="D43" s="91">
        <f t="shared" si="19"/>
        <v>445068.01107</v>
      </c>
      <c r="E43" s="91">
        <f t="shared" si="19"/>
        <v>219070.11969</v>
      </c>
      <c r="F43" s="92">
        <f t="shared" si="19"/>
        <v>15</v>
      </c>
      <c r="G43" s="92">
        <f t="shared" si="19"/>
        <v>2</v>
      </c>
      <c r="H43" s="93">
        <f t="shared" si="19"/>
        <v>6893027.72593</v>
      </c>
      <c r="I43" s="93">
        <f t="shared" si="19"/>
        <v>30422.00693</v>
      </c>
    </row>
    <row r="44" spans="1:9" ht="15" customHeight="1">
      <c r="A44" s="16"/>
      <c r="B44" s="27" t="s">
        <v>5</v>
      </c>
      <c r="C44" s="91"/>
      <c r="D44" s="91"/>
      <c r="E44" s="91"/>
      <c r="F44" s="92"/>
      <c r="G44" s="92"/>
      <c r="H44" s="93"/>
      <c r="I44" s="93"/>
    </row>
    <row r="45" spans="1:9" ht="15.75" customHeight="1">
      <c r="A45" s="16"/>
      <c r="B45" s="17" t="s">
        <v>15</v>
      </c>
      <c r="C45" s="94">
        <v>11696012.9</v>
      </c>
      <c r="D45" s="94">
        <v>445068.01107</v>
      </c>
      <c r="E45" s="94">
        <v>219070.11969</v>
      </c>
      <c r="F45" s="95">
        <v>15</v>
      </c>
      <c r="G45" s="95">
        <v>2</v>
      </c>
      <c r="H45" s="94">
        <v>6893027.72593</v>
      </c>
      <c r="I45" s="94">
        <v>30422.00693</v>
      </c>
    </row>
    <row r="46" spans="1:9" ht="15.75" customHeight="1">
      <c r="A46" s="28"/>
      <c r="B46" s="12" t="s">
        <v>16</v>
      </c>
      <c r="C46" s="91">
        <v>0</v>
      </c>
      <c r="D46" s="91">
        <v>0</v>
      </c>
      <c r="E46" s="91">
        <v>0</v>
      </c>
      <c r="F46" s="92">
        <v>0</v>
      </c>
      <c r="G46" s="92">
        <v>0</v>
      </c>
      <c r="H46" s="93">
        <v>0</v>
      </c>
      <c r="I46" s="93">
        <v>0</v>
      </c>
    </row>
    <row r="47" spans="1:9" ht="27.75" customHeight="1">
      <c r="A47" s="16" t="s">
        <v>17</v>
      </c>
      <c r="B47" s="17" t="s">
        <v>9</v>
      </c>
      <c r="C47" s="13">
        <v>957100</v>
      </c>
      <c r="D47" s="91">
        <v>0</v>
      </c>
      <c r="E47" s="91">
        <v>0</v>
      </c>
      <c r="F47" s="92">
        <v>1</v>
      </c>
      <c r="G47" s="96">
        <v>0</v>
      </c>
      <c r="H47" s="93">
        <v>1967378.87</v>
      </c>
      <c r="I47" s="93">
        <v>0</v>
      </c>
    </row>
    <row r="48" spans="1:9" ht="14.25" customHeight="1" thickBot="1">
      <c r="A48" s="29" t="s">
        <v>18</v>
      </c>
      <c r="B48" s="30" t="s">
        <v>11</v>
      </c>
      <c r="C48" s="31">
        <v>21062400</v>
      </c>
      <c r="D48" s="97">
        <v>0</v>
      </c>
      <c r="E48" s="97">
        <v>72453</v>
      </c>
      <c r="F48" s="98">
        <v>375</v>
      </c>
      <c r="G48" s="98">
        <v>14</v>
      </c>
      <c r="H48" s="99">
        <v>3779220.92</v>
      </c>
      <c r="I48" s="99">
        <v>22410</v>
      </c>
    </row>
    <row r="49" spans="1:9" ht="14.25" customHeight="1" thickBot="1" thickTop="1">
      <c r="A49" s="32"/>
      <c r="B49" s="22"/>
      <c r="C49" s="85"/>
      <c r="D49" s="85"/>
      <c r="E49" s="85"/>
      <c r="F49" s="86"/>
      <c r="G49" s="86"/>
      <c r="H49" s="87"/>
      <c r="I49" s="87"/>
    </row>
    <row r="50" spans="1:9" ht="14.25" customHeight="1" thickTop="1">
      <c r="A50" s="3" t="s">
        <v>37</v>
      </c>
      <c r="B50" s="26" t="s">
        <v>32</v>
      </c>
      <c r="C50" s="73">
        <f aca="true" t="shared" si="20" ref="C50:I50">SUM(C51+C52+C53)</f>
        <v>277744</v>
      </c>
      <c r="D50" s="73">
        <f t="shared" si="20"/>
        <v>0</v>
      </c>
      <c r="E50" s="88">
        <f t="shared" si="20"/>
        <v>0</v>
      </c>
      <c r="F50" s="89">
        <f t="shared" si="20"/>
        <v>7</v>
      </c>
      <c r="G50" s="89">
        <f t="shared" si="20"/>
        <v>2</v>
      </c>
      <c r="H50" s="90">
        <f t="shared" si="20"/>
        <v>178426</v>
      </c>
      <c r="I50" s="90">
        <f t="shared" si="20"/>
        <v>69250</v>
      </c>
    </row>
    <row r="51" spans="1:9" ht="15" customHeight="1">
      <c r="A51" s="28" t="s">
        <v>20</v>
      </c>
      <c r="B51" s="12" t="s">
        <v>7</v>
      </c>
      <c r="C51" s="79">
        <v>277744</v>
      </c>
      <c r="D51" s="79">
        <v>0</v>
      </c>
      <c r="E51" s="91">
        <v>0</v>
      </c>
      <c r="F51" s="92">
        <v>7</v>
      </c>
      <c r="G51" s="92">
        <v>2</v>
      </c>
      <c r="H51" s="93">
        <v>178426</v>
      </c>
      <c r="I51" s="93">
        <v>69250</v>
      </c>
    </row>
    <row r="52" spans="1:9" ht="27.75" customHeight="1">
      <c r="A52" s="28" t="s">
        <v>21</v>
      </c>
      <c r="B52" s="12" t="s">
        <v>9</v>
      </c>
      <c r="C52" s="79">
        <v>0</v>
      </c>
      <c r="D52" s="79">
        <v>0</v>
      </c>
      <c r="E52" s="91">
        <v>0</v>
      </c>
      <c r="F52" s="92">
        <v>0</v>
      </c>
      <c r="G52" s="96">
        <v>0</v>
      </c>
      <c r="H52" s="93">
        <v>0</v>
      </c>
      <c r="I52" s="93">
        <v>0</v>
      </c>
    </row>
    <row r="53" spans="1:9" ht="14.25" customHeight="1" thickBot="1">
      <c r="A53" s="29" t="s">
        <v>22</v>
      </c>
      <c r="B53" s="30" t="s">
        <v>11</v>
      </c>
      <c r="C53" s="82">
        <v>0</v>
      </c>
      <c r="D53" s="82">
        <v>0</v>
      </c>
      <c r="E53" s="97">
        <v>0</v>
      </c>
      <c r="F53" s="98">
        <v>0</v>
      </c>
      <c r="G53" s="98">
        <v>0</v>
      </c>
      <c r="H53" s="99">
        <v>0</v>
      </c>
      <c r="I53" s="99">
        <v>0</v>
      </c>
    </row>
    <row r="54" spans="1:9" ht="14.25" customHeight="1" thickBot="1" thickTop="1">
      <c r="A54" s="32"/>
      <c r="B54" s="22"/>
      <c r="C54" s="85"/>
      <c r="D54" s="85"/>
      <c r="E54" s="85"/>
      <c r="F54" s="100"/>
      <c r="G54" s="101"/>
      <c r="H54" s="87"/>
      <c r="I54" s="87"/>
    </row>
    <row r="55" spans="1:9" ht="14.25" customHeight="1" thickTop="1">
      <c r="A55" s="3" t="s">
        <v>23</v>
      </c>
      <c r="B55" s="33" t="s">
        <v>33</v>
      </c>
      <c r="C55" s="73">
        <f aca="true" t="shared" si="21" ref="C55:I55">SUM(C56+C60+C61)</f>
        <v>0</v>
      </c>
      <c r="D55" s="73">
        <f>SUM(D56+D60+D61)</f>
        <v>0</v>
      </c>
      <c r="E55" s="73">
        <f t="shared" si="21"/>
        <v>0</v>
      </c>
      <c r="F55" s="74">
        <f t="shared" si="21"/>
        <v>0</v>
      </c>
      <c r="G55" s="74">
        <f t="shared" si="21"/>
        <v>0</v>
      </c>
      <c r="H55" s="75">
        <f t="shared" si="21"/>
        <v>0</v>
      </c>
      <c r="I55" s="75">
        <f t="shared" si="21"/>
        <v>0</v>
      </c>
    </row>
    <row r="56" spans="1:9" ht="14.25" customHeight="1">
      <c r="A56" s="16" t="s">
        <v>25</v>
      </c>
      <c r="B56" s="17" t="s">
        <v>7</v>
      </c>
      <c r="C56" s="79">
        <f aca="true" t="shared" si="22" ref="C56:I56">SUM(C58+C59)</f>
        <v>0</v>
      </c>
      <c r="D56" s="79">
        <f>SUM(D58+D59)</f>
        <v>0</v>
      </c>
      <c r="E56" s="79">
        <f t="shared" si="22"/>
        <v>0</v>
      </c>
      <c r="F56" s="80">
        <f t="shared" si="22"/>
        <v>0</v>
      </c>
      <c r="G56" s="80">
        <f t="shared" si="22"/>
        <v>0</v>
      </c>
      <c r="H56" s="81">
        <f t="shared" si="22"/>
        <v>0</v>
      </c>
      <c r="I56" s="81">
        <f t="shared" si="22"/>
        <v>0</v>
      </c>
    </row>
    <row r="57" spans="1:9" ht="14.25" customHeight="1">
      <c r="A57" s="16"/>
      <c r="B57" s="27" t="s">
        <v>5</v>
      </c>
      <c r="C57" s="79"/>
      <c r="D57" s="79"/>
      <c r="E57" s="79"/>
      <c r="F57" s="80"/>
      <c r="G57" s="80"/>
      <c r="H57" s="81"/>
      <c r="I57" s="81"/>
    </row>
    <row r="58" spans="1:9" ht="14.25" customHeight="1">
      <c r="A58" s="16"/>
      <c r="B58" s="45" t="s">
        <v>26</v>
      </c>
      <c r="C58" s="79">
        <v>0</v>
      </c>
      <c r="D58" s="79">
        <v>0</v>
      </c>
      <c r="E58" s="79">
        <v>0</v>
      </c>
      <c r="F58" s="80">
        <v>0</v>
      </c>
      <c r="G58" s="80">
        <v>0</v>
      </c>
      <c r="H58" s="81">
        <v>0</v>
      </c>
      <c r="I58" s="81">
        <v>0</v>
      </c>
    </row>
    <row r="59" spans="1:9" ht="14.25" customHeight="1">
      <c r="A59" s="16"/>
      <c r="B59" s="45" t="s">
        <v>27</v>
      </c>
      <c r="C59" s="79">
        <v>0</v>
      </c>
      <c r="D59" s="79">
        <v>0</v>
      </c>
      <c r="E59" s="79">
        <v>0</v>
      </c>
      <c r="F59" s="80">
        <v>0</v>
      </c>
      <c r="G59" s="80">
        <v>0</v>
      </c>
      <c r="H59" s="81">
        <v>0</v>
      </c>
      <c r="I59" s="81">
        <v>0</v>
      </c>
    </row>
    <row r="60" spans="1:9" ht="27" customHeight="1">
      <c r="A60" s="16" t="s">
        <v>28</v>
      </c>
      <c r="B60" s="34" t="s">
        <v>9</v>
      </c>
      <c r="C60" s="79">
        <v>0</v>
      </c>
      <c r="D60" s="79">
        <v>0</v>
      </c>
      <c r="E60" s="79">
        <v>0</v>
      </c>
      <c r="F60" s="80">
        <v>0</v>
      </c>
      <c r="G60" s="80">
        <v>0</v>
      </c>
      <c r="H60" s="81">
        <v>0</v>
      </c>
      <c r="I60" s="81">
        <v>0</v>
      </c>
    </row>
    <row r="61" spans="1:9" ht="15" customHeight="1" thickBot="1">
      <c r="A61" s="35" t="s">
        <v>29</v>
      </c>
      <c r="B61" s="36" t="s">
        <v>11</v>
      </c>
      <c r="C61" s="82">
        <v>0</v>
      </c>
      <c r="D61" s="82">
        <v>0</v>
      </c>
      <c r="E61" s="82">
        <v>0</v>
      </c>
      <c r="F61" s="83">
        <v>0</v>
      </c>
      <c r="G61" s="83">
        <v>0</v>
      </c>
      <c r="H61" s="84">
        <v>0</v>
      </c>
      <c r="I61" s="84">
        <v>0</v>
      </c>
    </row>
    <row r="62" spans="1:9" ht="15" customHeight="1" thickBot="1" thickTop="1">
      <c r="A62" s="37"/>
      <c r="B62" s="38"/>
      <c r="C62" s="59"/>
      <c r="D62" s="59"/>
      <c r="E62" s="59"/>
      <c r="F62" s="40"/>
      <c r="G62" s="40"/>
      <c r="H62" s="39"/>
      <c r="I62" s="41"/>
    </row>
    <row r="63" spans="1:9" ht="39" customHeight="1" thickTop="1">
      <c r="A63" s="3" t="s">
        <v>3</v>
      </c>
      <c r="B63" s="50" t="s">
        <v>59</v>
      </c>
      <c r="C63" s="51">
        <f aca="true" t="shared" si="23" ref="C63:I63">C65+C66+C67</f>
        <v>259821270</v>
      </c>
      <c r="D63" s="51">
        <f>D65+D66+D67</f>
        <v>40173290.2</v>
      </c>
      <c r="E63" s="51">
        <f t="shared" si="23"/>
        <v>57965292</v>
      </c>
      <c r="F63" s="5">
        <f t="shared" si="23"/>
        <v>1108</v>
      </c>
      <c r="G63" s="5">
        <f t="shared" si="23"/>
        <v>248</v>
      </c>
      <c r="H63" s="4">
        <f t="shared" si="23"/>
        <v>162757330</v>
      </c>
      <c r="I63" s="6">
        <f t="shared" si="23"/>
        <v>15492092</v>
      </c>
    </row>
    <row r="64" spans="1:9" ht="13.5" customHeight="1">
      <c r="A64" s="7"/>
      <c r="B64" s="8" t="s">
        <v>5</v>
      </c>
      <c r="C64" s="52"/>
      <c r="D64" s="52"/>
      <c r="E64" s="52"/>
      <c r="F64" s="9"/>
      <c r="G64" s="9"/>
      <c r="H64" s="102"/>
      <c r="I64" s="10"/>
    </row>
    <row r="65" spans="1:9" ht="13.5" customHeight="1">
      <c r="A65" s="11" t="s">
        <v>6</v>
      </c>
      <c r="B65" s="12" t="s">
        <v>7</v>
      </c>
      <c r="C65" s="53">
        <f aca="true" t="shared" si="24" ref="C65:I65">C70+C78+C83</f>
        <v>10086870</v>
      </c>
      <c r="D65" s="53">
        <f>D70+D78+D83</f>
        <v>395452</v>
      </c>
      <c r="E65" s="53">
        <f t="shared" si="24"/>
        <v>1800000</v>
      </c>
      <c r="F65" s="14">
        <f t="shared" si="24"/>
        <v>1</v>
      </c>
      <c r="G65" s="14">
        <f t="shared" si="24"/>
        <v>0</v>
      </c>
      <c r="H65" s="13">
        <f>H70+H78+H83</f>
        <v>6166500</v>
      </c>
      <c r="I65" s="15">
        <f t="shared" si="24"/>
        <v>0</v>
      </c>
    </row>
    <row r="66" spans="1:9" ht="27.75" customHeight="1">
      <c r="A66" s="16" t="s">
        <v>8</v>
      </c>
      <c r="B66" s="17" t="s">
        <v>9</v>
      </c>
      <c r="C66" s="53">
        <f aca="true" t="shared" si="25" ref="C66:I66">C74+C79+C86</f>
        <v>0</v>
      </c>
      <c r="D66" s="53">
        <f>D74+D79+D86</f>
        <v>4587.2</v>
      </c>
      <c r="E66" s="53">
        <f t="shared" si="25"/>
        <v>0</v>
      </c>
      <c r="F66" s="14">
        <v>0</v>
      </c>
      <c r="G66" s="14">
        <f t="shared" si="25"/>
        <v>0</v>
      </c>
      <c r="H66" s="13">
        <f t="shared" si="25"/>
        <v>0</v>
      </c>
      <c r="I66" s="15">
        <f t="shared" si="25"/>
        <v>0</v>
      </c>
    </row>
    <row r="67" spans="1:9" ht="13.5" customHeight="1" thickBot="1">
      <c r="A67" s="16" t="s">
        <v>10</v>
      </c>
      <c r="B67" s="17" t="s">
        <v>11</v>
      </c>
      <c r="C67" s="54">
        <f aca="true" t="shared" si="26" ref="C67:I67">C75+C80+C87</f>
        <v>249734400</v>
      </c>
      <c r="D67" s="54">
        <f>D75+D80+D87</f>
        <v>39773251</v>
      </c>
      <c r="E67" s="54">
        <f t="shared" si="26"/>
        <v>56165292</v>
      </c>
      <c r="F67" s="54">
        <f t="shared" si="26"/>
        <v>1107</v>
      </c>
      <c r="G67" s="54">
        <f t="shared" si="26"/>
        <v>248</v>
      </c>
      <c r="H67" s="54">
        <f t="shared" si="26"/>
        <v>156590830</v>
      </c>
      <c r="I67" s="54">
        <f t="shared" si="26"/>
        <v>15492092</v>
      </c>
    </row>
    <row r="68" spans="1:9" ht="14.25" customHeight="1" thickBot="1" thickTop="1">
      <c r="A68" s="21"/>
      <c r="B68" s="22"/>
      <c r="C68" s="55"/>
      <c r="D68" s="55"/>
      <c r="E68" s="55"/>
      <c r="F68" s="24"/>
      <c r="G68" s="24"/>
      <c r="H68" s="23"/>
      <c r="I68" s="25"/>
    </row>
    <row r="69" spans="1:9" ht="17.25" customHeight="1" thickTop="1">
      <c r="A69" s="3" t="s">
        <v>12</v>
      </c>
      <c r="B69" s="26" t="s">
        <v>31</v>
      </c>
      <c r="C69" s="73">
        <f aca="true" t="shared" si="27" ref="C69:I69">SUM(C70+C74+C75)</f>
        <v>258107670</v>
      </c>
      <c r="D69" s="73">
        <f>SUM(D70+D74+D75)</f>
        <v>40152688.2</v>
      </c>
      <c r="E69" s="73">
        <f t="shared" si="27"/>
        <v>57965292</v>
      </c>
      <c r="F69" s="74">
        <f t="shared" si="27"/>
        <v>936</v>
      </c>
      <c r="G69" s="74">
        <f t="shared" si="27"/>
        <v>242</v>
      </c>
      <c r="H69" s="75">
        <f t="shared" si="27"/>
        <v>162036476</v>
      </c>
      <c r="I69" s="75">
        <f t="shared" si="27"/>
        <v>15467225</v>
      </c>
    </row>
    <row r="70" spans="1:9" ht="15" customHeight="1">
      <c r="A70" s="16" t="s">
        <v>14</v>
      </c>
      <c r="B70" s="17" t="s">
        <v>7</v>
      </c>
      <c r="C70" s="79">
        <v>10086870</v>
      </c>
      <c r="D70" s="79">
        <v>395452</v>
      </c>
      <c r="E70" s="79">
        <v>1800000</v>
      </c>
      <c r="F70" s="103">
        <v>1</v>
      </c>
      <c r="G70" s="103">
        <v>0</v>
      </c>
      <c r="H70" s="81">
        <v>6166500</v>
      </c>
      <c r="I70" s="81">
        <v>0</v>
      </c>
    </row>
    <row r="71" spans="1:9" ht="15" customHeight="1">
      <c r="A71" s="16"/>
      <c r="B71" s="27" t="s">
        <v>5</v>
      </c>
      <c r="C71" s="79"/>
      <c r="D71" s="79"/>
      <c r="E71" s="79"/>
      <c r="F71" s="80"/>
      <c r="G71" s="80"/>
      <c r="H71" s="81"/>
      <c r="I71" s="81"/>
    </row>
    <row r="72" spans="1:9" ht="15.75" customHeight="1">
      <c r="A72" s="16"/>
      <c r="B72" s="17" t="s">
        <v>15</v>
      </c>
      <c r="C72" s="79">
        <v>10860870</v>
      </c>
      <c r="D72" s="79">
        <v>395452</v>
      </c>
      <c r="E72" s="79">
        <v>1800000</v>
      </c>
      <c r="F72" s="80">
        <v>1</v>
      </c>
      <c r="G72" s="80">
        <v>0</v>
      </c>
      <c r="H72" s="81">
        <v>6166500</v>
      </c>
      <c r="I72" s="81">
        <v>0</v>
      </c>
    </row>
    <row r="73" spans="1:9" ht="15.75" customHeight="1">
      <c r="A73" s="28"/>
      <c r="B73" s="12" t="s">
        <v>16</v>
      </c>
      <c r="C73" s="79">
        <v>0</v>
      </c>
      <c r="D73" s="79">
        <v>0</v>
      </c>
      <c r="E73" s="79">
        <v>0</v>
      </c>
      <c r="F73" s="80">
        <v>0</v>
      </c>
      <c r="G73" s="80">
        <v>0</v>
      </c>
      <c r="H73" s="81">
        <v>0</v>
      </c>
      <c r="I73" s="81">
        <v>0</v>
      </c>
    </row>
    <row r="74" spans="1:9" ht="27.75" customHeight="1">
      <c r="A74" s="16" t="s">
        <v>17</v>
      </c>
      <c r="B74" s="17" t="s">
        <v>9</v>
      </c>
      <c r="C74" s="79">
        <v>0</v>
      </c>
      <c r="D74" s="79">
        <v>4587.2</v>
      </c>
      <c r="E74" s="79">
        <v>0</v>
      </c>
      <c r="F74" s="80">
        <v>0</v>
      </c>
      <c r="G74" s="80">
        <v>0</v>
      </c>
      <c r="H74" s="81">
        <v>0</v>
      </c>
      <c r="I74" s="81">
        <v>0</v>
      </c>
    </row>
    <row r="75" spans="1:9" ht="14.25" customHeight="1" thickBot="1">
      <c r="A75" s="29" t="s">
        <v>18</v>
      </c>
      <c r="B75" s="30" t="s">
        <v>11</v>
      </c>
      <c r="C75" s="82">
        <v>248020800</v>
      </c>
      <c r="D75" s="82">
        <v>39752649</v>
      </c>
      <c r="E75" s="82">
        <v>56165292</v>
      </c>
      <c r="F75" s="83">
        <v>935</v>
      </c>
      <c r="G75" s="83">
        <v>242</v>
      </c>
      <c r="H75" s="84">
        <v>155869976</v>
      </c>
      <c r="I75" s="84">
        <v>15467225</v>
      </c>
    </row>
    <row r="76" spans="1:9" ht="14.25" customHeight="1" thickBot="1" thickTop="1">
      <c r="A76" s="32"/>
      <c r="B76" s="22"/>
      <c r="C76" s="55"/>
      <c r="D76" s="55"/>
      <c r="E76" s="55"/>
      <c r="F76" s="24"/>
      <c r="G76" s="24"/>
      <c r="H76" s="23"/>
      <c r="I76" s="25"/>
    </row>
    <row r="77" spans="1:9" ht="14.25" customHeight="1" thickTop="1">
      <c r="A77" s="3">
        <v>3</v>
      </c>
      <c r="B77" s="26" t="s">
        <v>32</v>
      </c>
      <c r="C77" s="73">
        <f aca="true" t="shared" si="28" ref="C77:I77">SUM(C78+C79+C80)</f>
        <v>1713600</v>
      </c>
      <c r="D77" s="73">
        <f t="shared" si="28"/>
        <v>20602</v>
      </c>
      <c r="E77" s="73">
        <f t="shared" si="28"/>
        <v>0</v>
      </c>
      <c r="F77" s="104">
        <f t="shared" si="28"/>
        <v>172</v>
      </c>
      <c r="G77" s="104">
        <f t="shared" si="28"/>
        <v>6</v>
      </c>
      <c r="H77" s="73">
        <f t="shared" si="28"/>
        <v>720854</v>
      </c>
      <c r="I77" s="73">
        <f t="shared" si="28"/>
        <v>24867</v>
      </c>
    </row>
    <row r="78" spans="1:9" ht="15" customHeight="1">
      <c r="A78" s="28" t="s">
        <v>20</v>
      </c>
      <c r="B78" s="12" t="s">
        <v>7</v>
      </c>
      <c r="C78" s="105">
        <v>0</v>
      </c>
      <c r="D78" s="106">
        <v>0</v>
      </c>
      <c r="E78" s="107">
        <v>0</v>
      </c>
      <c r="F78" s="108">
        <v>0</v>
      </c>
      <c r="G78" s="108">
        <v>0</v>
      </c>
      <c r="H78" s="109">
        <v>0</v>
      </c>
      <c r="I78" s="109">
        <v>0</v>
      </c>
    </row>
    <row r="79" spans="1:9" ht="27.75" customHeight="1">
      <c r="A79" s="28" t="s">
        <v>21</v>
      </c>
      <c r="B79" s="12" t="s">
        <v>9</v>
      </c>
      <c r="C79" s="105">
        <v>0</v>
      </c>
      <c r="D79" s="107">
        <v>0</v>
      </c>
      <c r="E79" s="107">
        <v>0</v>
      </c>
      <c r="F79" s="108">
        <v>0</v>
      </c>
      <c r="G79" s="108">
        <v>0</v>
      </c>
      <c r="H79" s="109">
        <v>0</v>
      </c>
      <c r="I79" s="109">
        <v>0</v>
      </c>
    </row>
    <row r="80" spans="1:9" ht="14.25" customHeight="1" thickBot="1">
      <c r="A80" s="29" t="s">
        <v>22</v>
      </c>
      <c r="B80" s="30" t="s">
        <v>11</v>
      </c>
      <c r="C80" s="110">
        <v>1713600</v>
      </c>
      <c r="D80" s="106">
        <v>20602</v>
      </c>
      <c r="E80" s="79">
        <v>0</v>
      </c>
      <c r="F80" s="83">
        <v>172</v>
      </c>
      <c r="G80" s="83">
        <v>6</v>
      </c>
      <c r="H80" s="84">
        <v>720854</v>
      </c>
      <c r="I80" s="84">
        <v>24867</v>
      </c>
    </row>
    <row r="81" spans="1:9" ht="14.25" customHeight="1" thickBot="1" thickTop="1">
      <c r="A81" s="32"/>
      <c r="B81" s="22"/>
      <c r="C81" s="55"/>
      <c r="D81" s="55"/>
      <c r="E81" s="55"/>
      <c r="F81" s="24"/>
      <c r="G81" s="24"/>
      <c r="H81" s="23"/>
      <c r="I81" s="25"/>
    </row>
    <row r="82" spans="1:9" ht="14.25" customHeight="1" thickTop="1">
      <c r="A82" s="3" t="s">
        <v>23</v>
      </c>
      <c r="B82" s="33" t="s">
        <v>33</v>
      </c>
      <c r="C82" s="73">
        <f aca="true" t="shared" si="29" ref="C82:I82">C83+C86+C87</f>
        <v>0</v>
      </c>
      <c r="D82" s="73"/>
      <c r="E82" s="73">
        <f t="shared" si="29"/>
        <v>0</v>
      </c>
      <c r="F82" s="104">
        <f t="shared" si="29"/>
        <v>0</v>
      </c>
      <c r="G82" s="104">
        <f t="shared" si="29"/>
        <v>0</v>
      </c>
      <c r="H82" s="73">
        <f t="shared" si="29"/>
        <v>0</v>
      </c>
      <c r="I82" s="73">
        <f t="shared" si="29"/>
        <v>0</v>
      </c>
    </row>
    <row r="83" spans="1:9" ht="14.25" customHeight="1">
      <c r="A83" s="16" t="s">
        <v>25</v>
      </c>
      <c r="B83" s="17" t="s">
        <v>7</v>
      </c>
      <c r="C83" s="79">
        <f aca="true" t="shared" si="30" ref="C83:I83">SUM(C84+C85)</f>
        <v>0</v>
      </c>
      <c r="D83" s="79"/>
      <c r="E83" s="79">
        <f t="shared" si="30"/>
        <v>0</v>
      </c>
      <c r="F83" s="103">
        <f t="shared" si="30"/>
        <v>0</v>
      </c>
      <c r="G83" s="103">
        <f t="shared" si="30"/>
        <v>0</v>
      </c>
      <c r="H83" s="79">
        <f t="shared" si="30"/>
        <v>0</v>
      </c>
      <c r="I83" s="79">
        <f t="shared" si="30"/>
        <v>0</v>
      </c>
    </row>
    <row r="84" spans="1:9" ht="14.25" customHeight="1">
      <c r="A84" s="16"/>
      <c r="B84" s="45" t="s">
        <v>26</v>
      </c>
      <c r="C84" s="58">
        <v>0</v>
      </c>
      <c r="D84" s="58"/>
      <c r="E84" s="53">
        <v>0</v>
      </c>
      <c r="F84" s="14">
        <v>0</v>
      </c>
      <c r="G84" s="14">
        <v>0</v>
      </c>
      <c r="H84" s="13">
        <v>0</v>
      </c>
      <c r="I84" s="15">
        <v>0</v>
      </c>
    </row>
    <row r="85" spans="1:9" ht="14.25" customHeight="1">
      <c r="A85" s="16"/>
      <c r="B85" s="45" t="s">
        <v>27</v>
      </c>
      <c r="C85" s="58">
        <v>0</v>
      </c>
      <c r="D85" s="58"/>
      <c r="E85" s="53">
        <v>0</v>
      </c>
      <c r="F85" s="14">
        <v>0</v>
      </c>
      <c r="G85" s="14">
        <v>0</v>
      </c>
      <c r="H85" s="13">
        <v>0</v>
      </c>
      <c r="I85" s="15">
        <v>0</v>
      </c>
    </row>
    <row r="86" spans="1:9" ht="28.5" customHeight="1">
      <c r="A86" s="16" t="s">
        <v>28</v>
      </c>
      <c r="B86" s="111" t="s">
        <v>9</v>
      </c>
      <c r="C86" s="58">
        <v>0</v>
      </c>
      <c r="D86" s="58"/>
      <c r="E86" s="53">
        <v>0</v>
      </c>
      <c r="F86" s="14">
        <v>0</v>
      </c>
      <c r="G86" s="14">
        <v>0</v>
      </c>
      <c r="H86" s="13">
        <v>0</v>
      </c>
      <c r="I86" s="15">
        <v>0</v>
      </c>
    </row>
    <row r="87" spans="1:9" ht="15" customHeight="1" thickBot="1">
      <c r="A87" s="35" t="s">
        <v>29</v>
      </c>
      <c r="B87" s="36" t="s">
        <v>11</v>
      </c>
      <c r="C87" s="57">
        <v>0</v>
      </c>
      <c r="D87" s="57"/>
      <c r="E87" s="57">
        <v>0</v>
      </c>
      <c r="F87" s="14">
        <v>0</v>
      </c>
      <c r="G87" s="14">
        <v>0</v>
      </c>
      <c r="H87" s="31">
        <v>0</v>
      </c>
      <c r="I87" s="20">
        <v>0</v>
      </c>
    </row>
    <row r="88" spans="1:9" ht="15" customHeight="1" thickBot="1" thickTop="1">
      <c r="A88" s="37"/>
      <c r="B88" s="38"/>
      <c r="C88" s="59"/>
      <c r="D88" s="59"/>
      <c r="E88" s="59"/>
      <c r="F88" s="40"/>
      <c r="G88" s="40"/>
      <c r="H88" s="39"/>
      <c r="I88" s="41"/>
    </row>
    <row r="89" spans="1:9" ht="26.25" customHeight="1" thickTop="1">
      <c r="A89" s="3" t="s">
        <v>3</v>
      </c>
      <c r="B89" s="50" t="s">
        <v>58</v>
      </c>
      <c r="C89" s="51">
        <f aca="true" t="shared" si="31" ref="C89:I89">C91+C92+C93</f>
        <v>268476974.5</v>
      </c>
      <c r="D89" s="51">
        <f>D91+D92+D93</f>
        <v>20979642.927419998</v>
      </c>
      <c r="E89" s="51">
        <f t="shared" si="31"/>
        <v>27456561.283790004</v>
      </c>
      <c r="F89" s="5">
        <f t="shared" si="31"/>
        <v>1085</v>
      </c>
      <c r="G89" s="5">
        <f t="shared" si="31"/>
        <v>281</v>
      </c>
      <c r="H89" s="4">
        <f t="shared" si="31"/>
        <v>205299550.41888</v>
      </c>
      <c r="I89" s="6">
        <f t="shared" si="31"/>
        <v>94835379.32471998</v>
      </c>
    </row>
    <row r="90" spans="1:9" ht="13.5" customHeight="1">
      <c r="A90" s="7"/>
      <c r="B90" s="8" t="s">
        <v>5</v>
      </c>
      <c r="C90" s="52"/>
      <c r="D90" s="52"/>
      <c r="E90" s="52"/>
      <c r="F90" s="9"/>
      <c r="G90" s="9"/>
      <c r="H90" s="102"/>
      <c r="I90" s="10"/>
    </row>
    <row r="91" spans="1:9" ht="13.5" customHeight="1">
      <c r="A91" s="11" t="s">
        <v>6</v>
      </c>
      <c r="B91" s="12" t="s">
        <v>7</v>
      </c>
      <c r="C91" s="53">
        <f aca="true" t="shared" si="32" ref="C91:I91">C96+C104+C109</f>
        <v>261388274.5</v>
      </c>
      <c r="D91" s="53">
        <f>D96+D104+D109</f>
        <v>20531794.75068</v>
      </c>
      <c r="E91" s="53">
        <f t="shared" si="32"/>
        <v>27003105.006550003</v>
      </c>
      <c r="F91" s="14">
        <f t="shared" si="32"/>
        <v>1085</v>
      </c>
      <c r="G91" s="14">
        <f t="shared" si="32"/>
        <v>281</v>
      </c>
      <c r="H91" s="13">
        <f t="shared" si="32"/>
        <v>200217074.89988</v>
      </c>
      <c r="I91" s="15">
        <f t="shared" si="32"/>
        <v>92399046.00471999</v>
      </c>
    </row>
    <row r="92" spans="1:9" ht="27.75" customHeight="1">
      <c r="A92" s="16" t="s">
        <v>8</v>
      </c>
      <c r="B92" s="17" t="s">
        <v>9</v>
      </c>
      <c r="C92" s="53">
        <f aca="true" t="shared" si="33" ref="C92:I93">C100+C105+C113</f>
        <v>889400</v>
      </c>
      <c r="D92" s="53">
        <f>D100+D105+D113</f>
        <v>447848.17674</v>
      </c>
      <c r="E92" s="53">
        <f t="shared" si="33"/>
        <v>453456.27724</v>
      </c>
      <c r="F92" s="14">
        <f t="shared" si="33"/>
        <v>0</v>
      </c>
      <c r="G92" s="14">
        <f t="shared" si="33"/>
        <v>0</v>
      </c>
      <c r="H92" s="13">
        <f t="shared" si="33"/>
        <v>5082475.518999999</v>
      </c>
      <c r="I92" s="15">
        <f t="shared" si="33"/>
        <v>2436333.32</v>
      </c>
    </row>
    <row r="93" spans="1:9" ht="13.5" customHeight="1" thickBot="1">
      <c r="A93" s="16" t="s">
        <v>10</v>
      </c>
      <c r="B93" s="17" t="s">
        <v>11</v>
      </c>
      <c r="C93" s="54">
        <f t="shared" si="33"/>
        <v>6199300</v>
      </c>
      <c r="D93" s="54">
        <f>D101+D106+D114</f>
        <v>0</v>
      </c>
      <c r="E93" s="54">
        <f t="shared" si="33"/>
        <v>0</v>
      </c>
      <c r="F93" s="19">
        <f t="shared" si="33"/>
        <v>0</v>
      </c>
      <c r="G93" s="19">
        <f t="shared" si="33"/>
        <v>0</v>
      </c>
      <c r="H93" s="18">
        <f t="shared" si="33"/>
        <v>0</v>
      </c>
      <c r="I93" s="20">
        <f t="shared" si="33"/>
        <v>0</v>
      </c>
    </row>
    <row r="94" spans="1:9" ht="14.25" customHeight="1" thickBot="1" thickTop="1">
      <c r="A94" s="21"/>
      <c r="B94" s="22"/>
      <c r="C94" s="55"/>
      <c r="D94" s="55"/>
      <c r="E94" s="55"/>
      <c r="F94" s="24"/>
      <c r="G94" s="24"/>
      <c r="H94" s="23"/>
      <c r="I94" s="25"/>
    </row>
    <row r="95" spans="1:9" ht="17.25" customHeight="1" thickTop="1">
      <c r="A95" s="3" t="s">
        <v>12</v>
      </c>
      <c r="B95" s="26" t="s">
        <v>31</v>
      </c>
      <c r="C95" s="51">
        <f>C96+C100+C101</f>
        <v>171887497.70000002</v>
      </c>
      <c r="D95" s="51">
        <f>D96+D100+D101</f>
        <v>15827970.78474</v>
      </c>
      <c r="E95" s="51">
        <f>E96+E100+E101</f>
        <v>22304889.141110003</v>
      </c>
      <c r="F95" s="5">
        <f>F96+F101</f>
        <v>864</v>
      </c>
      <c r="G95" s="5">
        <f>G96+G101</f>
        <v>220</v>
      </c>
      <c r="H95" s="4">
        <f>H96+H100+H101</f>
        <v>117549808.61187999</v>
      </c>
      <c r="I95" s="4">
        <f>I96+I100+I101</f>
        <v>8439459.256719999</v>
      </c>
    </row>
    <row r="96" spans="1:9" ht="15" customHeight="1">
      <c r="A96" s="16" t="s">
        <v>14</v>
      </c>
      <c r="B96" s="17" t="s">
        <v>7</v>
      </c>
      <c r="C96" s="53">
        <v>170892097.70000002</v>
      </c>
      <c r="D96" s="53">
        <v>15380122.608</v>
      </c>
      <c r="E96" s="53">
        <v>21851432.863870002</v>
      </c>
      <c r="F96" s="14">
        <v>864</v>
      </c>
      <c r="G96" s="14">
        <v>220</v>
      </c>
      <c r="H96" s="13">
        <v>112467333.09288</v>
      </c>
      <c r="I96" s="15">
        <v>6003125.93672</v>
      </c>
    </row>
    <row r="97" spans="1:9" ht="15" customHeight="1">
      <c r="A97" s="16"/>
      <c r="B97" s="27" t="s">
        <v>5</v>
      </c>
      <c r="C97" s="53"/>
      <c r="D97" s="53"/>
      <c r="E97" s="53"/>
      <c r="F97" s="14"/>
      <c r="G97" s="14"/>
      <c r="H97" s="13"/>
      <c r="I97" s="15"/>
    </row>
    <row r="98" spans="1:9" ht="15.75" customHeight="1">
      <c r="A98" s="16"/>
      <c r="B98" s="17" t="s">
        <v>34</v>
      </c>
      <c r="C98" s="53">
        <v>151994367.70000002</v>
      </c>
      <c r="D98" s="53">
        <v>15380122.608</v>
      </c>
      <c r="E98" s="53">
        <v>21851432.863870002</v>
      </c>
      <c r="F98" s="14">
        <v>825</v>
      </c>
      <c r="G98" s="14">
        <v>188</v>
      </c>
      <c r="H98" s="13">
        <v>99409103.99288</v>
      </c>
      <c r="I98" s="15">
        <v>2842626.8367199996</v>
      </c>
    </row>
    <row r="99" spans="1:9" ht="15.75" customHeight="1">
      <c r="A99" s="28"/>
      <c r="B99" s="12" t="s">
        <v>35</v>
      </c>
      <c r="C99" s="53">
        <v>18897730</v>
      </c>
      <c r="D99" s="53">
        <v>0</v>
      </c>
      <c r="E99" s="53">
        <v>0</v>
      </c>
      <c r="F99" s="126">
        <v>39</v>
      </c>
      <c r="G99" s="126">
        <v>32</v>
      </c>
      <c r="H99" s="13">
        <v>13058229.1</v>
      </c>
      <c r="I99" s="15">
        <v>3160499.1</v>
      </c>
    </row>
    <row r="100" spans="1:9" ht="25.5">
      <c r="A100" s="16" t="s">
        <v>17</v>
      </c>
      <c r="B100" s="17" t="s">
        <v>36</v>
      </c>
      <c r="C100" s="53">
        <v>889400</v>
      </c>
      <c r="D100" s="53">
        <v>447848.17674</v>
      </c>
      <c r="E100" s="53">
        <v>453456.27724</v>
      </c>
      <c r="F100" s="127"/>
      <c r="G100" s="127"/>
      <c r="H100" s="13">
        <v>5082475.518999999</v>
      </c>
      <c r="I100" s="15">
        <v>2436333.32</v>
      </c>
    </row>
    <row r="101" spans="1:9" ht="14.25" customHeight="1" thickBot="1">
      <c r="A101" s="29" t="s">
        <v>18</v>
      </c>
      <c r="B101" s="30" t="s">
        <v>11</v>
      </c>
      <c r="C101" s="57">
        <v>106000</v>
      </c>
      <c r="D101" s="57">
        <v>0</v>
      </c>
      <c r="E101" s="57">
        <v>0</v>
      </c>
      <c r="F101" s="14">
        <v>0</v>
      </c>
      <c r="G101" s="14">
        <v>0</v>
      </c>
      <c r="H101" s="31">
        <v>0</v>
      </c>
      <c r="I101" s="20">
        <v>0</v>
      </c>
    </row>
    <row r="102" spans="1:9" ht="14.25" customHeight="1" thickBot="1" thickTop="1">
      <c r="A102" s="32"/>
      <c r="B102" s="22"/>
      <c r="C102" s="55"/>
      <c r="D102" s="55"/>
      <c r="E102" s="55"/>
      <c r="F102" s="24"/>
      <c r="G102" s="24"/>
      <c r="H102" s="23"/>
      <c r="I102" s="25"/>
    </row>
    <row r="103" spans="1:9" ht="14.25" customHeight="1" thickTop="1">
      <c r="A103" s="3" t="s">
        <v>37</v>
      </c>
      <c r="B103" s="26" t="s">
        <v>32</v>
      </c>
      <c r="C103" s="73">
        <f aca="true" t="shared" si="34" ref="C103:I103">SUM(C104+C105+C106)</f>
        <v>505000</v>
      </c>
      <c r="D103" s="73">
        <f t="shared" si="34"/>
        <v>30733</v>
      </c>
      <c r="E103" s="73">
        <f t="shared" si="34"/>
        <v>30733</v>
      </c>
      <c r="F103" s="74">
        <f t="shared" si="34"/>
        <v>117</v>
      </c>
      <c r="G103" s="74">
        <f t="shared" si="34"/>
        <v>15</v>
      </c>
      <c r="H103" s="75">
        <f t="shared" si="34"/>
        <v>398805.05</v>
      </c>
      <c r="I103" s="75">
        <f t="shared" si="34"/>
        <v>56350.1</v>
      </c>
    </row>
    <row r="104" spans="1:9" ht="15" customHeight="1">
      <c r="A104" s="28" t="s">
        <v>20</v>
      </c>
      <c r="B104" s="12" t="s">
        <v>7</v>
      </c>
      <c r="C104" s="53">
        <v>505000</v>
      </c>
      <c r="D104" s="53">
        <v>30733</v>
      </c>
      <c r="E104" s="53">
        <v>30733</v>
      </c>
      <c r="F104" s="14">
        <v>117</v>
      </c>
      <c r="G104" s="14">
        <v>15</v>
      </c>
      <c r="H104" s="13">
        <v>398805.05</v>
      </c>
      <c r="I104" s="15">
        <v>56350.1</v>
      </c>
    </row>
    <row r="105" spans="1:9" ht="27.75" customHeight="1">
      <c r="A105" s="28" t="s">
        <v>21</v>
      </c>
      <c r="B105" s="12" t="s">
        <v>9</v>
      </c>
      <c r="C105" s="58">
        <v>0</v>
      </c>
      <c r="D105" s="58">
        <v>0</v>
      </c>
      <c r="E105" s="53">
        <v>0</v>
      </c>
      <c r="F105" s="14">
        <v>0</v>
      </c>
      <c r="G105" s="14">
        <v>0</v>
      </c>
      <c r="H105" s="13">
        <v>0</v>
      </c>
      <c r="I105" s="15">
        <v>0</v>
      </c>
    </row>
    <row r="106" spans="1:9" ht="14.25" customHeight="1" thickBot="1">
      <c r="A106" s="29" t="s">
        <v>22</v>
      </c>
      <c r="B106" s="30" t="s">
        <v>11</v>
      </c>
      <c r="C106" s="58">
        <v>0</v>
      </c>
      <c r="D106" s="58">
        <v>0</v>
      </c>
      <c r="E106" s="53">
        <v>0</v>
      </c>
      <c r="F106" s="14">
        <v>0</v>
      </c>
      <c r="G106" s="14">
        <v>0</v>
      </c>
      <c r="H106" s="13">
        <v>0</v>
      </c>
      <c r="I106" s="15">
        <v>0</v>
      </c>
    </row>
    <row r="107" spans="1:9" ht="14.25" customHeight="1" thickBot="1" thickTop="1">
      <c r="A107" s="32"/>
      <c r="B107" s="22"/>
      <c r="C107" s="55"/>
      <c r="D107" s="55"/>
      <c r="E107" s="55"/>
      <c r="F107" s="24"/>
      <c r="G107" s="24"/>
      <c r="H107" s="23"/>
      <c r="I107" s="25"/>
    </row>
    <row r="108" spans="1:9" ht="14.25" customHeight="1" thickTop="1">
      <c r="A108" s="3" t="s">
        <v>23</v>
      </c>
      <c r="B108" s="33" t="s">
        <v>33</v>
      </c>
      <c r="C108" s="73">
        <f aca="true" t="shared" si="35" ref="C108:I108">SUM(C109+C113+C114)</f>
        <v>96084476.8</v>
      </c>
      <c r="D108" s="73">
        <f t="shared" si="35"/>
        <v>5120939.14268</v>
      </c>
      <c r="E108" s="73">
        <f t="shared" si="35"/>
        <v>5120939.14268</v>
      </c>
      <c r="F108" s="74">
        <f t="shared" si="35"/>
        <v>104</v>
      </c>
      <c r="G108" s="74">
        <f t="shared" si="35"/>
        <v>46</v>
      </c>
      <c r="H108" s="75">
        <f t="shared" si="35"/>
        <v>87350936.757</v>
      </c>
      <c r="I108" s="75">
        <f t="shared" si="35"/>
        <v>86339569.968</v>
      </c>
    </row>
    <row r="109" spans="1:9" ht="14.25" customHeight="1">
      <c r="A109" s="16" t="s">
        <v>25</v>
      </c>
      <c r="B109" s="17" t="s">
        <v>7</v>
      </c>
      <c r="C109" s="79">
        <f aca="true" t="shared" si="36" ref="C109:I109">SUM(C111+C112)</f>
        <v>89991176.8</v>
      </c>
      <c r="D109" s="79">
        <f t="shared" si="36"/>
        <v>5120939.14268</v>
      </c>
      <c r="E109" s="79">
        <f t="shared" si="36"/>
        <v>5120939.14268</v>
      </c>
      <c r="F109" s="80">
        <f t="shared" si="36"/>
        <v>104</v>
      </c>
      <c r="G109" s="80">
        <f t="shared" si="36"/>
        <v>46</v>
      </c>
      <c r="H109" s="81">
        <f t="shared" si="36"/>
        <v>87350936.757</v>
      </c>
      <c r="I109" s="81">
        <f t="shared" si="36"/>
        <v>86339569.968</v>
      </c>
    </row>
    <row r="110" spans="1:9" ht="14.25" customHeight="1">
      <c r="A110" s="16"/>
      <c r="B110" s="27" t="s">
        <v>5</v>
      </c>
      <c r="C110" s="58"/>
      <c r="D110" s="58"/>
      <c r="E110" s="53"/>
      <c r="F110" s="14"/>
      <c r="G110" s="14"/>
      <c r="H110" s="13"/>
      <c r="I110" s="15"/>
    </row>
    <row r="111" spans="1:9" ht="14.25" customHeight="1">
      <c r="A111" s="16"/>
      <c r="B111" s="45" t="s">
        <v>26</v>
      </c>
      <c r="C111" s="58">
        <v>3886400</v>
      </c>
      <c r="D111" s="58">
        <v>72779.14268</v>
      </c>
      <c r="E111" s="53">
        <v>72779.14268</v>
      </c>
      <c r="F111" s="14">
        <v>103</v>
      </c>
      <c r="G111" s="14">
        <v>45</v>
      </c>
      <c r="H111" s="13">
        <v>1246159.9569999997</v>
      </c>
      <c r="I111" s="15">
        <v>234793.168</v>
      </c>
    </row>
    <row r="112" spans="1:9" ht="14.25" customHeight="1">
      <c r="A112" s="16"/>
      <c r="B112" s="45" t="s">
        <v>27</v>
      </c>
      <c r="C112" s="53">
        <v>86104776.8</v>
      </c>
      <c r="D112" s="53">
        <v>5048160</v>
      </c>
      <c r="E112" s="53">
        <v>5048160</v>
      </c>
      <c r="F112" s="14">
        <v>1</v>
      </c>
      <c r="G112" s="14">
        <v>1</v>
      </c>
      <c r="H112" s="13">
        <v>86104776.8</v>
      </c>
      <c r="I112" s="13">
        <v>86104776.8</v>
      </c>
    </row>
    <row r="113" spans="1:9" ht="27" customHeight="1">
      <c r="A113" s="16" t="s">
        <v>28</v>
      </c>
      <c r="B113" s="34" t="s">
        <v>9</v>
      </c>
      <c r="C113" s="53">
        <v>0</v>
      </c>
      <c r="D113" s="53">
        <v>0</v>
      </c>
      <c r="E113" s="53">
        <v>0</v>
      </c>
      <c r="F113" s="14">
        <v>0</v>
      </c>
      <c r="G113" s="14">
        <v>0</v>
      </c>
      <c r="H113" s="13">
        <v>0</v>
      </c>
      <c r="I113" s="15">
        <v>0</v>
      </c>
    </row>
    <row r="114" spans="1:9" ht="15" customHeight="1" thickBot="1">
      <c r="A114" s="35" t="s">
        <v>29</v>
      </c>
      <c r="B114" s="36" t="s">
        <v>11</v>
      </c>
      <c r="C114" s="109">
        <v>6093300</v>
      </c>
      <c r="D114" s="57">
        <v>0</v>
      </c>
      <c r="E114" s="57">
        <v>0</v>
      </c>
      <c r="F114" s="14">
        <v>0</v>
      </c>
      <c r="G114" s="14">
        <v>0</v>
      </c>
      <c r="H114" s="31">
        <v>0</v>
      </c>
      <c r="I114" s="20">
        <v>0</v>
      </c>
    </row>
    <row r="115" spans="1:9" ht="15" customHeight="1" thickBot="1" thickTop="1">
      <c r="A115" s="37"/>
      <c r="B115" s="38"/>
      <c r="C115" s="59"/>
      <c r="D115" s="59"/>
      <c r="E115" s="59"/>
      <c r="F115" s="40"/>
      <c r="G115" s="40"/>
      <c r="H115" s="39"/>
      <c r="I115" s="41"/>
    </row>
    <row r="116" spans="1:9" ht="26.25" customHeight="1" thickTop="1">
      <c r="A116" s="3" t="s">
        <v>3</v>
      </c>
      <c r="B116" s="50" t="s">
        <v>57</v>
      </c>
      <c r="C116" s="51">
        <f aca="true" t="shared" si="37" ref="C116:I116">C118+C119+C120</f>
        <v>97172368.4</v>
      </c>
      <c r="D116" s="51">
        <f>D118+D119+D120</f>
        <v>2896322.4</v>
      </c>
      <c r="E116" s="51">
        <f t="shared" si="37"/>
        <v>2904471.3</v>
      </c>
      <c r="F116" s="5">
        <f t="shared" si="37"/>
        <v>398</v>
      </c>
      <c r="G116" s="5">
        <f>G118+G119+G120</f>
        <v>124</v>
      </c>
      <c r="H116" s="4">
        <f t="shared" si="37"/>
        <v>22103424.5</v>
      </c>
      <c r="I116" s="6">
        <f t="shared" si="37"/>
        <v>333237.5</v>
      </c>
    </row>
    <row r="117" spans="1:9" ht="13.5" customHeight="1">
      <c r="A117" s="7"/>
      <c r="B117" s="8" t="s">
        <v>5</v>
      </c>
      <c r="C117" s="52"/>
      <c r="D117" s="52"/>
      <c r="E117" s="52"/>
      <c r="F117" s="9"/>
      <c r="G117" s="9"/>
      <c r="H117" s="102"/>
      <c r="I117" s="10"/>
    </row>
    <row r="118" spans="1:9" ht="13.5" customHeight="1">
      <c r="A118" s="11" t="s">
        <v>6</v>
      </c>
      <c r="B118" s="12" t="s">
        <v>7</v>
      </c>
      <c r="C118" s="53">
        <f aca="true" t="shared" si="38" ref="C118:I118">C123+C131+C136</f>
        <v>33757968.4</v>
      </c>
      <c r="D118" s="53">
        <f>D123+D131+D136</f>
        <v>1254164.2</v>
      </c>
      <c r="E118" s="53">
        <f>E123+E131+E136</f>
        <v>665624.2</v>
      </c>
      <c r="F118" s="112">
        <f>F123+F131+F136</f>
        <v>89</v>
      </c>
      <c r="G118" s="112">
        <f t="shared" si="38"/>
        <v>43</v>
      </c>
      <c r="H118" s="13">
        <f t="shared" si="38"/>
        <v>9469088.3</v>
      </c>
      <c r="I118" s="13">
        <f t="shared" si="38"/>
        <v>2216.6</v>
      </c>
    </row>
    <row r="119" spans="1:9" ht="27.75" customHeight="1">
      <c r="A119" s="16" t="s">
        <v>8</v>
      </c>
      <c r="B119" s="17" t="s">
        <v>9</v>
      </c>
      <c r="C119" s="53">
        <f aca="true" t="shared" si="39" ref="C119:I120">C127+C132+C140</f>
        <v>0</v>
      </c>
      <c r="D119" s="53">
        <f>D127+D132+D140</f>
        <v>0</v>
      </c>
      <c r="E119" s="53">
        <f t="shared" si="39"/>
        <v>0</v>
      </c>
      <c r="F119" s="112">
        <f t="shared" si="39"/>
        <v>0</v>
      </c>
      <c r="G119" s="112">
        <f t="shared" si="39"/>
        <v>0</v>
      </c>
      <c r="H119" s="13">
        <f t="shared" si="39"/>
        <v>0</v>
      </c>
      <c r="I119" s="13">
        <f t="shared" si="39"/>
        <v>0</v>
      </c>
    </row>
    <row r="120" spans="1:9" ht="13.5" customHeight="1" thickBot="1">
      <c r="A120" s="16" t="s">
        <v>10</v>
      </c>
      <c r="B120" s="17" t="s">
        <v>11</v>
      </c>
      <c r="C120" s="54">
        <f t="shared" si="39"/>
        <v>63414400</v>
      </c>
      <c r="D120" s="54">
        <f>D128+D133+D141</f>
        <v>1642158.2</v>
      </c>
      <c r="E120" s="54">
        <f>E128+E133+E141</f>
        <v>2238847.1</v>
      </c>
      <c r="F120" s="112">
        <f t="shared" si="39"/>
        <v>309</v>
      </c>
      <c r="G120" s="112">
        <f t="shared" si="39"/>
        <v>81</v>
      </c>
      <c r="H120" s="13">
        <f t="shared" si="39"/>
        <v>12634336.2</v>
      </c>
      <c r="I120" s="13">
        <f>I128+I133+I141</f>
        <v>331020.9</v>
      </c>
    </row>
    <row r="121" spans="1:9" ht="14.25" customHeight="1" thickBot="1" thickTop="1">
      <c r="A121" s="21"/>
      <c r="B121" s="22"/>
      <c r="C121" s="55"/>
      <c r="D121" s="55"/>
      <c r="E121" s="55"/>
      <c r="F121" s="24"/>
      <c r="G121" s="24"/>
      <c r="H121" s="23"/>
      <c r="I121" s="25"/>
    </row>
    <row r="122" spans="1:9" ht="17.25" customHeight="1" thickTop="1">
      <c r="A122" s="3" t="s">
        <v>12</v>
      </c>
      <c r="B122" s="26" t="s">
        <v>31</v>
      </c>
      <c r="C122" s="73">
        <f>SUM(C123+C127+C128)</f>
        <v>97064786.3</v>
      </c>
      <c r="D122" s="73">
        <f>SUM(D123+D127+D128)</f>
        <v>2894904.5</v>
      </c>
      <c r="E122" s="73">
        <f>SUM(E123+E127+E128)</f>
        <v>2886159.3</v>
      </c>
      <c r="F122" s="113">
        <f>SUM(F123+F127+F128)</f>
        <v>354</v>
      </c>
      <c r="G122" s="113">
        <f>SUM(G123+G127+G128)</f>
        <v>81</v>
      </c>
      <c r="H122" s="75">
        <f>H123+H127+H128</f>
        <v>22099898.1</v>
      </c>
      <c r="I122" s="75">
        <f>I123+I127+I128</f>
        <v>331020.9</v>
      </c>
    </row>
    <row r="123" spans="1:9" ht="15" customHeight="1">
      <c r="A123" s="16" t="s">
        <v>14</v>
      </c>
      <c r="B123" s="17" t="s">
        <v>7</v>
      </c>
      <c r="C123" s="79">
        <v>33650386.3</v>
      </c>
      <c r="D123" s="79">
        <v>1252746.3</v>
      </c>
      <c r="E123" s="79">
        <v>647312.2</v>
      </c>
      <c r="F123" s="80">
        <v>45</v>
      </c>
      <c r="G123" s="80">
        <v>0</v>
      </c>
      <c r="H123" s="81">
        <v>9465561.9</v>
      </c>
      <c r="I123" s="81">
        <v>0</v>
      </c>
    </row>
    <row r="124" spans="1:9" ht="15" customHeight="1">
      <c r="A124" s="16"/>
      <c r="B124" s="27" t="s">
        <v>5</v>
      </c>
      <c r="C124" s="79"/>
      <c r="D124" s="79"/>
      <c r="E124" s="79"/>
      <c r="F124" s="80"/>
      <c r="G124" s="80"/>
      <c r="H124" s="81"/>
      <c r="I124" s="81"/>
    </row>
    <row r="125" spans="1:9" ht="15.75" customHeight="1">
      <c r="A125" s="16"/>
      <c r="B125" s="17" t="s">
        <v>15</v>
      </c>
      <c r="C125" s="79">
        <v>33650386.3</v>
      </c>
      <c r="D125" s="79">
        <v>1252746.3</v>
      </c>
      <c r="E125" s="79">
        <v>647312.2</v>
      </c>
      <c r="F125" s="80">
        <v>45</v>
      </c>
      <c r="G125" s="80">
        <v>0</v>
      </c>
      <c r="H125" s="81">
        <v>9465561.9</v>
      </c>
      <c r="I125" s="81">
        <v>0</v>
      </c>
    </row>
    <row r="126" spans="1:9" ht="15.75" customHeight="1">
      <c r="A126" s="28"/>
      <c r="B126" s="12" t="s">
        <v>16</v>
      </c>
      <c r="C126" s="79"/>
      <c r="D126" s="79"/>
      <c r="E126" s="79"/>
      <c r="F126" s="80"/>
      <c r="G126" s="80"/>
      <c r="H126" s="81"/>
      <c r="I126" s="81"/>
    </row>
    <row r="127" spans="1:9" ht="27.75" customHeight="1">
      <c r="A127" s="16" t="s">
        <v>17</v>
      </c>
      <c r="B127" s="17" t="s">
        <v>9</v>
      </c>
      <c r="C127" s="79">
        <v>0</v>
      </c>
      <c r="D127" s="79">
        <v>0</v>
      </c>
      <c r="E127" s="79">
        <v>0</v>
      </c>
      <c r="F127" s="80">
        <v>0</v>
      </c>
      <c r="G127" s="80">
        <v>0</v>
      </c>
      <c r="H127" s="81">
        <v>0</v>
      </c>
      <c r="I127" s="81">
        <v>0</v>
      </c>
    </row>
    <row r="128" spans="1:9" ht="14.25" customHeight="1" thickBot="1">
      <c r="A128" s="29" t="s">
        <v>18</v>
      </c>
      <c r="B128" s="30" t="s">
        <v>11</v>
      </c>
      <c r="C128" s="82">
        <v>63414400</v>
      </c>
      <c r="D128" s="82">
        <v>1642158.2</v>
      </c>
      <c r="E128" s="82">
        <v>2238847.1</v>
      </c>
      <c r="F128" s="83">
        <v>309</v>
      </c>
      <c r="G128" s="83">
        <v>81</v>
      </c>
      <c r="H128" s="84">
        <v>12634336.2</v>
      </c>
      <c r="I128" s="84">
        <v>331020.9</v>
      </c>
    </row>
    <row r="129" spans="1:9" ht="14.25" customHeight="1" thickBot="1" thickTop="1">
      <c r="A129" s="32"/>
      <c r="B129" s="22"/>
      <c r="C129" s="55"/>
      <c r="D129" s="55"/>
      <c r="E129" s="55"/>
      <c r="F129" s="24"/>
      <c r="G129" s="24"/>
      <c r="H129" s="23"/>
      <c r="I129" s="25"/>
    </row>
    <row r="130" spans="1:9" ht="14.25" customHeight="1" thickTop="1">
      <c r="A130" s="3">
        <v>3</v>
      </c>
      <c r="B130" s="26" t="s">
        <v>32</v>
      </c>
      <c r="C130" s="51">
        <f aca="true" t="shared" si="40" ref="C130:I130">C131+C132+C133</f>
        <v>25270</v>
      </c>
      <c r="D130" s="51">
        <f>D131+D132+D133</f>
        <v>0</v>
      </c>
      <c r="E130" s="51">
        <f t="shared" si="40"/>
        <v>0</v>
      </c>
      <c r="F130" s="4">
        <f t="shared" si="40"/>
        <v>0</v>
      </c>
      <c r="G130" s="4">
        <f t="shared" si="40"/>
        <v>0</v>
      </c>
      <c r="H130" s="4">
        <f t="shared" si="40"/>
        <v>0</v>
      </c>
      <c r="I130" s="4">
        <f t="shared" si="40"/>
        <v>0</v>
      </c>
    </row>
    <row r="131" spans="1:9" ht="15" customHeight="1">
      <c r="A131" s="28" t="s">
        <v>20</v>
      </c>
      <c r="B131" s="12" t="s">
        <v>7</v>
      </c>
      <c r="C131" s="53">
        <v>25270</v>
      </c>
      <c r="D131" s="53">
        <v>0</v>
      </c>
      <c r="E131" s="53">
        <v>0</v>
      </c>
      <c r="F131" s="13">
        <v>0</v>
      </c>
      <c r="G131" s="13">
        <v>0</v>
      </c>
      <c r="H131" s="13">
        <v>0</v>
      </c>
      <c r="I131" s="13">
        <v>0</v>
      </c>
    </row>
    <row r="132" spans="1:9" ht="27.75" customHeight="1">
      <c r="A132" s="28" t="s">
        <v>21</v>
      </c>
      <c r="B132" s="12" t="s">
        <v>9</v>
      </c>
      <c r="C132" s="53">
        <v>0</v>
      </c>
      <c r="D132" s="53">
        <v>0</v>
      </c>
      <c r="E132" s="53">
        <v>0</v>
      </c>
      <c r="F132" s="13">
        <v>0</v>
      </c>
      <c r="G132" s="13">
        <v>0</v>
      </c>
      <c r="H132" s="13">
        <v>0</v>
      </c>
      <c r="I132" s="13">
        <v>0</v>
      </c>
    </row>
    <row r="133" spans="1:9" ht="14.25" customHeight="1" thickBot="1">
      <c r="A133" s="29" t="s">
        <v>22</v>
      </c>
      <c r="B133" s="30" t="s">
        <v>11</v>
      </c>
      <c r="C133" s="53">
        <v>0</v>
      </c>
      <c r="D133" s="53">
        <v>0</v>
      </c>
      <c r="E133" s="53">
        <v>0</v>
      </c>
      <c r="F133" s="13">
        <v>0</v>
      </c>
      <c r="G133" s="13">
        <v>0</v>
      </c>
      <c r="H133" s="13">
        <v>0</v>
      </c>
      <c r="I133" s="13">
        <v>0</v>
      </c>
    </row>
    <row r="134" spans="1:9" ht="14.25" customHeight="1" thickBot="1" thickTop="1">
      <c r="A134" s="32"/>
      <c r="B134" s="22"/>
      <c r="C134" s="55"/>
      <c r="D134" s="55"/>
      <c r="E134" s="55"/>
      <c r="F134" s="24"/>
      <c r="G134" s="24"/>
      <c r="H134" s="23"/>
      <c r="I134" s="25"/>
    </row>
    <row r="135" spans="1:9" ht="14.25" customHeight="1" thickTop="1">
      <c r="A135" s="3" t="s">
        <v>23</v>
      </c>
      <c r="B135" s="33" t="s">
        <v>33</v>
      </c>
      <c r="C135" s="51">
        <f aca="true" t="shared" si="41" ref="C135:I135">C136</f>
        <v>82312.1</v>
      </c>
      <c r="D135" s="51">
        <f t="shared" si="41"/>
        <v>1417.9</v>
      </c>
      <c r="E135" s="51">
        <f t="shared" si="41"/>
        <v>18312</v>
      </c>
      <c r="F135" s="114">
        <f t="shared" si="41"/>
        <v>44</v>
      </c>
      <c r="G135" s="114">
        <f t="shared" si="41"/>
        <v>43</v>
      </c>
      <c r="H135" s="51">
        <f t="shared" si="41"/>
        <v>3526.4</v>
      </c>
      <c r="I135" s="51">
        <f t="shared" si="41"/>
        <v>2216.6</v>
      </c>
    </row>
    <row r="136" spans="1:9" ht="14.25" customHeight="1">
      <c r="A136" s="16" t="s">
        <v>25</v>
      </c>
      <c r="B136" s="17" t="s">
        <v>7</v>
      </c>
      <c r="C136" s="53">
        <v>82312.1</v>
      </c>
      <c r="D136" s="53">
        <v>1417.9</v>
      </c>
      <c r="E136" s="53">
        <v>18312</v>
      </c>
      <c r="F136" s="69">
        <v>44</v>
      </c>
      <c r="G136" s="69">
        <v>43</v>
      </c>
      <c r="H136" s="13">
        <v>3526.4</v>
      </c>
      <c r="I136" s="13">
        <v>2216.6</v>
      </c>
    </row>
    <row r="137" spans="1:9" ht="14.25" customHeight="1">
      <c r="A137" s="16"/>
      <c r="B137" s="27" t="s">
        <v>5</v>
      </c>
      <c r="C137" s="58"/>
      <c r="D137" s="58"/>
      <c r="E137" s="53"/>
      <c r="F137" s="14"/>
      <c r="G137" s="14"/>
      <c r="H137" s="13"/>
      <c r="I137" s="15"/>
    </row>
    <row r="138" spans="1:9" ht="14.25" customHeight="1">
      <c r="A138" s="16"/>
      <c r="B138" s="45" t="s">
        <v>26</v>
      </c>
      <c r="C138" s="58">
        <v>16775.7</v>
      </c>
      <c r="D138" s="58">
        <v>1417.9</v>
      </c>
      <c r="E138" s="53">
        <v>1417.9</v>
      </c>
      <c r="F138" s="14">
        <v>44</v>
      </c>
      <c r="G138" s="14">
        <v>43</v>
      </c>
      <c r="H138" s="13">
        <v>3526.4</v>
      </c>
      <c r="I138" s="15">
        <v>2216.6</v>
      </c>
    </row>
    <row r="139" spans="1:9" ht="14.25" customHeight="1">
      <c r="A139" s="16"/>
      <c r="B139" s="45" t="s">
        <v>27</v>
      </c>
      <c r="C139" s="58"/>
      <c r="D139" s="58"/>
      <c r="E139" s="53"/>
      <c r="F139" s="14"/>
      <c r="G139" s="14"/>
      <c r="H139" s="13"/>
      <c r="I139" s="15"/>
    </row>
    <row r="140" spans="1:9" ht="27" customHeight="1">
      <c r="A140" s="16" t="s">
        <v>28</v>
      </c>
      <c r="B140" s="34" t="s">
        <v>9</v>
      </c>
      <c r="C140" s="53">
        <v>0</v>
      </c>
      <c r="D140" s="53">
        <v>0</v>
      </c>
      <c r="E140" s="53">
        <v>0</v>
      </c>
      <c r="F140" s="13">
        <v>0</v>
      </c>
      <c r="G140" s="13">
        <v>0</v>
      </c>
      <c r="H140" s="13">
        <v>0</v>
      </c>
      <c r="I140" s="13">
        <v>0</v>
      </c>
    </row>
    <row r="141" spans="1:9" ht="15" customHeight="1" thickBot="1">
      <c r="A141" s="35" t="s">
        <v>29</v>
      </c>
      <c r="B141" s="36" t="s">
        <v>11</v>
      </c>
      <c r="C141" s="53">
        <v>0</v>
      </c>
      <c r="D141" s="53">
        <v>0</v>
      </c>
      <c r="E141" s="53">
        <v>0</v>
      </c>
      <c r="F141" s="13">
        <v>0</v>
      </c>
      <c r="G141" s="13">
        <v>0</v>
      </c>
      <c r="H141" s="13">
        <v>0</v>
      </c>
      <c r="I141" s="13">
        <v>0</v>
      </c>
    </row>
    <row r="142" spans="1:9" ht="15" customHeight="1" thickBot="1" thickTop="1">
      <c r="A142" s="37"/>
      <c r="B142" s="38"/>
      <c r="C142" s="59"/>
      <c r="D142" s="59"/>
      <c r="E142" s="59"/>
      <c r="F142" s="40"/>
      <c r="G142" s="40"/>
      <c r="H142" s="39"/>
      <c r="I142" s="41"/>
    </row>
    <row r="143" spans="1:9" ht="26.25" customHeight="1" thickTop="1">
      <c r="A143" s="3" t="s">
        <v>3</v>
      </c>
      <c r="B143" s="50" t="s">
        <v>56</v>
      </c>
      <c r="C143" s="51">
        <f aca="true" t="shared" si="42" ref="C143:I143">C145+C146+C147</f>
        <v>14422424.5</v>
      </c>
      <c r="D143" s="51">
        <f>D145+D146+D147</f>
        <v>2113727.25</v>
      </c>
      <c r="E143" s="51">
        <f t="shared" si="42"/>
        <v>2424409.5</v>
      </c>
      <c r="F143" s="5">
        <f t="shared" si="42"/>
        <v>63</v>
      </c>
      <c r="G143" s="5">
        <f t="shared" si="42"/>
        <v>5</v>
      </c>
      <c r="H143" s="4">
        <f t="shared" si="42"/>
        <v>8750847.91</v>
      </c>
      <c r="I143" s="6">
        <f t="shared" si="42"/>
        <v>898760.53</v>
      </c>
    </row>
    <row r="144" spans="1:9" ht="13.5" customHeight="1">
      <c r="A144" s="7"/>
      <c r="B144" s="8" t="s">
        <v>5</v>
      </c>
      <c r="C144" s="52"/>
      <c r="D144" s="52"/>
      <c r="E144" s="52"/>
      <c r="F144" s="9"/>
      <c r="G144" s="9"/>
      <c r="H144" s="102"/>
      <c r="I144" s="10"/>
    </row>
    <row r="145" spans="1:9" ht="13.5" customHeight="1">
      <c r="A145" s="11" t="s">
        <v>6</v>
      </c>
      <c r="B145" s="12" t="s">
        <v>7</v>
      </c>
      <c r="C145" s="53">
        <f aca="true" t="shared" si="43" ref="C145:I145">C150+C158+C163</f>
        <v>9949524.5</v>
      </c>
      <c r="D145" s="53">
        <f>D150+D158+D163</f>
        <v>762927.25</v>
      </c>
      <c r="E145" s="53">
        <f t="shared" si="43"/>
        <v>1073609.5</v>
      </c>
      <c r="F145" s="14">
        <f t="shared" si="43"/>
        <v>58</v>
      </c>
      <c r="G145" s="14">
        <f t="shared" si="43"/>
        <v>3</v>
      </c>
      <c r="H145" s="13">
        <f t="shared" si="43"/>
        <v>4277947.91</v>
      </c>
      <c r="I145" s="15">
        <f t="shared" si="43"/>
        <v>158760.53</v>
      </c>
    </row>
    <row r="146" spans="1:9" ht="27.75" customHeight="1">
      <c r="A146" s="16" t="s">
        <v>8</v>
      </c>
      <c r="B146" s="17" t="s">
        <v>9</v>
      </c>
      <c r="C146" s="53">
        <f aca="true" t="shared" si="44" ref="C146:I147">C154+C159+C167</f>
        <v>0</v>
      </c>
      <c r="D146" s="53">
        <f>D154+D159+D167</f>
        <v>0</v>
      </c>
      <c r="E146" s="53">
        <f t="shared" si="44"/>
        <v>0</v>
      </c>
      <c r="F146" s="14">
        <f t="shared" si="44"/>
        <v>0</v>
      </c>
      <c r="G146" s="14">
        <f t="shared" si="44"/>
        <v>0</v>
      </c>
      <c r="H146" s="13">
        <f t="shared" si="44"/>
        <v>0</v>
      </c>
      <c r="I146" s="15">
        <f t="shared" si="44"/>
        <v>0</v>
      </c>
    </row>
    <row r="147" spans="1:9" ht="13.5" customHeight="1" thickBot="1">
      <c r="A147" s="16" t="s">
        <v>10</v>
      </c>
      <c r="B147" s="17" t="s">
        <v>11</v>
      </c>
      <c r="C147" s="54">
        <f t="shared" si="44"/>
        <v>4472900</v>
      </c>
      <c r="D147" s="54">
        <f>D155+D160+D168</f>
        <v>1350800</v>
      </c>
      <c r="E147" s="54">
        <f t="shared" si="44"/>
        <v>1350800</v>
      </c>
      <c r="F147" s="19">
        <f t="shared" si="44"/>
        <v>5</v>
      </c>
      <c r="G147" s="19">
        <f t="shared" si="44"/>
        <v>2</v>
      </c>
      <c r="H147" s="18">
        <f t="shared" si="44"/>
        <v>4472900</v>
      </c>
      <c r="I147" s="20">
        <f t="shared" si="44"/>
        <v>740000</v>
      </c>
    </row>
    <row r="148" spans="1:9" ht="14.25" customHeight="1" thickBot="1" thickTop="1">
      <c r="A148" s="21"/>
      <c r="B148" s="22"/>
      <c r="C148" s="55"/>
      <c r="D148" s="55"/>
      <c r="E148" s="55"/>
      <c r="F148" s="24"/>
      <c r="G148" s="24"/>
      <c r="H148" s="23"/>
      <c r="I148" s="25"/>
    </row>
    <row r="149" spans="1:9" ht="17.25" customHeight="1" thickTop="1">
      <c r="A149" s="3" t="s">
        <v>12</v>
      </c>
      <c r="B149" s="26" t="s">
        <v>31</v>
      </c>
      <c r="C149" s="51">
        <f aca="true" t="shared" si="45" ref="C149:I149">SUM(C150,C154,C155)</f>
        <v>14396299.5</v>
      </c>
      <c r="D149" s="51">
        <f t="shared" si="45"/>
        <v>2113727.25</v>
      </c>
      <c r="E149" s="51">
        <f t="shared" si="45"/>
        <v>2424409.5</v>
      </c>
      <c r="F149" s="5">
        <f t="shared" si="45"/>
        <v>63</v>
      </c>
      <c r="G149" s="5">
        <f t="shared" si="45"/>
        <v>5</v>
      </c>
      <c r="H149" s="4">
        <f t="shared" si="45"/>
        <v>8750847.91</v>
      </c>
      <c r="I149" s="6">
        <f t="shared" si="45"/>
        <v>898760.53</v>
      </c>
    </row>
    <row r="150" spans="1:9" ht="15" customHeight="1">
      <c r="A150" s="16" t="s">
        <v>14</v>
      </c>
      <c r="B150" s="17" t="s">
        <v>38</v>
      </c>
      <c r="C150" s="53">
        <v>9923399.5</v>
      </c>
      <c r="D150" s="53">
        <v>762927.25</v>
      </c>
      <c r="E150" s="53">
        <v>1073609.5</v>
      </c>
      <c r="F150" s="14">
        <v>58</v>
      </c>
      <c r="G150" s="14">
        <v>3</v>
      </c>
      <c r="H150" s="13">
        <v>4277947.91</v>
      </c>
      <c r="I150" s="13">
        <v>158760.53</v>
      </c>
    </row>
    <row r="151" spans="1:9" ht="15" customHeight="1">
      <c r="A151" s="16"/>
      <c r="B151" s="27" t="s">
        <v>5</v>
      </c>
      <c r="C151" s="53"/>
      <c r="D151" s="53"/>
      <c r="E151" s="53"/>
      <c r="F151" s="14"/>
      <c r="G151" s="14"/>
      <c r="H151" s="13"/>
      <c r="I151" s="13"/>
    </row>
    <row r="152" spans="1:9" ht="15.75" customHeight="1">
      <c r="A152" s="16"/>
      <c r="B152" s="17" t="s">
        <v>39</v>
      </c>
      <c r="C152" s="53">
        <v>9923399.5</v>
      </c>
      <c r="D152" s="53">
        <v>762927.25</v>
      </c>
      <c r="E152" s="53">
        <v>1073609.5</v>
      </c>
      <c r="F152" s="14">
        <v>58</v>
      </c>
      <c r="G152" s="14">
        <v>3</v>
      </c>
      <c r="H152" s="13">
        <v>4277947.91</v>
      </c>
      <c r="I152" s="13">
        <v>158760.53</v>
      </c>
    </row>
    <row r="153" spans="1:9" ht="15.75" customHeight="1">
      <c r="A153" s="28"/>
      <c r="B153" s="12" t="s">
        <v>40</v>
      </c>
      <c r="C153" s="53">
        <v>0</v>
      </c>
      <c r="D153" s="53">
        <v>0</v>
      </c>
      <c r="E153" s="53">
        <v>0</v>
      </c>
      <c r="F153" s="14">
        <v>0</v>
      </c>
      <c r="G153" s="14">
        <v>0</v>
      </c>
      <c r="H153" s="13">
        <v>0</v>
      </c>
      <c r="I153" s="13">
        <v>0</v>
      </c>
    </row>
    <row r="154" spans="1:9" ht="27.75" customHeight="1">
      <c r="A154" s="16" t="s">
        <v>17</v>
      </c>
      <c r="B154" s="17" t="s">
        <v>9</v>
      </c>
      <c r="C154" s="53">
        <v>0</v>
      </c>
      <c r="D154" s="53">
        <v>0</v>
      </c>
      <c r="E154" s="53">
        <v>0</v>
      </c>
      <c r="F154" s="14">
        <v>0</v>
      </c>
      <c r="G154" s="14">
        <v>0</v>
      </c>
      <c r="H154" s="13">
        <v>0</v>
      </c>
      <c r="I154" s="13">
        <v>0</v>
      </c>
    </row>
    <row r="155" spans="1:9" ht="14.25" customHeight="1" thickBot="1">
      <c r="A155" s="29" t="s">
        <v>18</v>
      </c>
      <c r="B155" s="30" t="s">
        <v>11</v>
      </c>
      <c r="C155" s="53">
        <v>4472900</v>
      </c>
      <c r="D155" s="53">
        <v>1350800</v>
      </c>
      <c r="E155" s="53">
        <v>1350800</v>
      </c>
      <c r="F155" s="14">
        <v>5</v>
      </c>
      <c r="G155" s="14">
        <v>2</v>
      </c>
      <c r="H155" s="13">
        <v>4472900</v>
      </c>
      <c r="I155" s="13">
        <v>740000</v>
      </c>
    </row>
    <row r="156" spans="1:9" ht="14.25" customHeight="1" thickBot="1" thickTop="1">
      <c r="A156" s="32"/>
      <c r="B156" s="22"/>
      <c r="C156" s="55"/>
      <c r="D156" s="55"/>
      <c r="E156" s="55"/>
      <c r="F156" s="24"/>
      <c r="G156" s="24"/>
      <c r="H156" s="23"/>
      <c r="I156" s="25"/>
    </row>
    <row r="157" spans="1:9" ht="14.25" customHeight="1" thickTop="1">
      <c r="A157" s="3" t="s">
        <v>37</v>
      </c>
      <c r="B157" s="26" t="s">
        <v>32</v>
      </c>
      <c r="C157" s="51">
        <f aca="true" t="shared" si="46" ref="C157:I157">SUM(C158:C160)</f>
        <v>26125</v>
      </c>
      <c r="D157" s="51">
        <f>SUM(D158:D160)</f>
        <v>0</v>
      </c>
      <c r="E157" s="51">
        <f t="shared" si="46"/>
        <v>0</v>
      </c>
      <c r="F157" s="5">
        <f t="shared" si="46"/>
        <v>0</v>
      </c>
      <c r="G157" s="5">
        <f t="shared" si="46"/>
        <v>0</v>
      </c>
      <c r="H157" s="4">
        <f t="shared" si="46"/>
        <v>0</v>
      </c>
      <c r="I157" s="6">
        <f t="shared" si="46"/>
        <v>0</v>
      </c>
    </row>
    <row r="158" spans="1:9" ht="15" customHeight="1">
      <c r="A158" s="28" t="s">
        <v>20</v>
      </c>
      <c r="B158" s="12" t="s">
        <v>7</v>
      </c>
      <c r="C158" s="53">
        <v>26125</v>
      </c>
      <c r="D158" s="53">
        <v>0</v>
      </c>
      <c r="E158" s="53">
        <v>0</v>
      </c>
      <c r="F158" s="14">
        <v>0</v>
      </c>
      <c r="G158" s="14">
        <v>0</v>
      </c>
      <c r="H158" s="13">
        <v>0</v>
      </c>
      <c r="I158" s="15">
        <v>0</v>
      </c>
    </row>
    <row r="159" spans="1:9" ht="27.75" customHeight="1">
      <c r="A159" s="28" t="s">
        <v>21</v>
      </c>
      <c r="B159" s="12" t="s">
        <v>9</v>
      </c>
      <c r="C159" s="53"/>
      <c r="D159" s="53"/>
      <c r="E159" s="53"/>
      <c r="F159" s="14"/>
      <c r="G159" s="14"/>
      <c r="H159" s="13"/>
      <c r="I159" s="15"/>
    </row>
    <row r="160" spans="1:9" ht="14.25" customHeight="1" thickBot="1">
      <c r="A160" s="29" t="s">
        <v>22</v>
      </c>
      <c r="B160" s="30" t="s">
        <v>11</v>
      </c>
      <c r="C160" s="53">
        <v>0</v>
      </c>
      <c r="D160" s="53">
        <v>0</v>
      </c>
      <c r="E160" s="53">
        <v>0</v>
      </c>
      <c r="F160" s="14">
        <v>0</v>
      </c>
      <c r="G160" s="14">
        <v>0</v>
      </c>
      <c r="H160" s="13">
        <v>0</v>
      </c>
      <c r="I160" s="15">
        <v>0</v>
      </c>
    </row>
    <row r="161" spans="1:9" ht="14.25" customHeight="1" thickBot="1" thickTop="1">
      <c r="A161" s="32"/>
      <c r="B161" s="22"/>
      <c r="C161" s="55"/>
      <c r="D161" s="55"/>
      <c r="E161" s="55"/>
      <c r="F161" s="24"/>
      <c r="G161" s="24"/>
      <c r="H161" s="23"/>
      <c r="I161" s="25"/>
    </row>
    <row r="162" spans="1:9" ht="14.25" customHeight="1" thickTop="1">
      <c r="A162" s="3" t="s">
        <v>23</v>
      </c>
      <c r="B162" s="33" t="s">
        <v>24</v>
      </c>
      <c r="C162" s="51">
        <f aca="true" t="shared" si="47" ref="C162:I162">C163+C167+C168</f>
        <v>0</v>
      </c>
      <c r="D162" s="51">
        <f>D163+D167+D168</f>
        <v>0</v>
      </c>
      <c r="E162" s="51">
        <f t="shared" si="47"/>
        <v>0</v>
      </c>
      <c r="F162" s="5">
        <f t="shared" si="47"/>
        <v>0</v>
      </c>
      <c r="G162" s="5">
        <f t="shared" si="47"/>
        <v>0</v>
      </c>
      <c r="H162" s="4">
        <f t="shared" si="47"/>
        <v>0</v>
      </c>
      <c r="I162" s="6">
        <f t="shared" si="47"/>
        <v>0</v>
      </c>
    </row>
    <row r="163" spans="1:9" ht="14.25" customHeight="1">
      <c r="A163" s="16" t="s">
        <v>25</v>
      </c>
      <c r="B163" s="17" t="s">
        <v>7</v>
      </c>
      <c r="C163" s="53">
        <f aca="true" t="shared" si="48" ref="C163:I163">C165+C166</f>
        <v>0</v>
      </c>
      <c r="D163" s="53">
        <f>D165+D166</f>
        <v>0</v>
      </c>
      <c r="E163" s="53">
        <f t="shared" si="48"/>
        <v>0</v>
      </c>
      <c r="F163" s="14">
        <f t="shared" si="48"/>
        <v>0</v>
      </c>
      <c r="G163" s="14">
        <f t="shared" si="48"/>
        <v>0</v>
      </c>
      <c r="H163" s="13">
        <f t="shared" si="48"/>
        <v>0</v>
      </c>
      <c r="I163" s="13">
        <f t="shared" si="48"/>
        <v>0</v>
      </c>
    </row>
    <row r="164" spans="1:9" ht="14.25" customHeight="1">
      <c r="A164" s="16"/>
      <c r="B164" s="27" t="s">
        <v>5</v>
      </c>
      <c r="C164" s="58"/>
      <c r="D164" s="58"/>
      <c r="E164" s="53"/>
      <c r="F164" s="14"/>
      <c r="G164" s="14"/>
      <c r="H164" s="13"/>
      <c r="I164" s="15"/>
    </row>
    <row r="165" spans="1:9" ht="14.25" customHeight="1">
      <c r="A165" s="16"/>
      <c r="B165" s="45" t="s">
        <v>26</v>
      </c>
      <c r="C165" s="58">
        <v>0</v>
      </c>
      <c r="D165" s="58">
        <v>0</v>
      </c>
      <c r="E165" s="53">
        <v>0</v>
      </c>
      <c r="F165" s="14">
        <v>0</v>
      </c>
      <c r="G165" s="14">
        <v>0</v>
      </c>
      <c r="H165" s="13">
        <v>0</v>
      </c>
      <c r="I165" s="15">
        <v>0</v>
      </c>
    </row>
    <row r="166" spans="1:9" ht="14.25" customHeight="1">
      <c r="A166" s="16"/>
      <c r="B166" s="45" t="s">
        <v>27</v>
      </c>
      <c r="C166" s="58">
        <v>0</v>
      </c>
      <c r="D166" s="58">
        <v>0</v>
      </c>
      <c r="E166" s="53">
        <v>0</v>
      </c>
      <c r="F166" s="14">
        <v>0</v>
      </c>
      <c r="G166" s="14">
        <v>0</v>
      </c>
      <c r="H166" s="13">
        <v>0</v>
      </c>
      <c r="I166" s="15">
        <v>0</v>
      </c>
    </row>
    <row r="167" spans="1:9" ht="27" customHeight="1">
      <c r="A167" s="16" t="s">
        <v>28</v>
      </c>
      <c r="B167" s="34" t="s">
        <v>9</v>
      </c>
      <c r="C167" s="53">
        <v>0</v>
      </c>
      <c r="D167" s="53">
        <v>0</v>
      </c>
      <c r="E167" s="53">
        <v>0</v>
      </c>
      <c r="F167" s="14">
        <v>0</v>
      </c>
      <c r="G167" s="14">
        <v>0</v>
      </c>
      <c r="H167" s="13">
        <v>0</v>
      </c>
      <c r="I167" s="15">
        <v>0</v>
      </c>
    </row>
    <row r="168" spans="1:9" ht="15" customHeight="1" thickBot="1">
      <c r="A168" s="35" t="s">
        <v>29</v>
      </c>
      <c r="B168" s="36" t="s">
        <v>11</v>
      </c>
      <c r="C168" s="57">
        <v>0</v>
      </c>
      <c r="D168" s="57">
        <v>0</v>
      </c>
      <c r="E168" s="57">
        <v>0</v>
      </c>
      <c r="F168" s="14">
        <v>0</v>
      </c>
      <c r="G168" s="14">
        <v>0</v>
      </c>
      <c r="H168" s="31">
        <v>0</v>
      </c>
      <c r="I168" s="20">
        <v>0</v>
      </c>
    </row>
    <row r="169" spans="1:9" ht="15" customHeight="1" thickBot="1" thickTop="1">
      <c r="A169" s="37"/>
      <c r="B169" s="38"/>
      <c r="C169" s="59"/>
      <c r="D169" s="59"/>
      <c r="E169" s="59"/>
      <c r="F169" s="40"/>
      <c r="G169" s="40"/>
      <c r="H169" s="39"/>
      <c r="I169" s="41"/>
    </row>
    <row r="170" spans="1:9" ht="39" customHeight="1" thickTop="1">
      <c r="A170" s="3" t="s">
        <v>3</v>
      </c>
      <c r="B170" s="50" t="s">
        <v>55</v>
      </c>
      <c r="C170" s="51">
        <f aca="true" t="shared" si="49" ref="C170:I170">C172+C173+C174</f>
        <v>118448277.5</v>
      </c>
      <c r="D170" s="51">
        <f>D172+D173+D174</f>
        <v>13477847.389999999</v>
      </c>
      <c r="E170" s="51">
        <f t="shared" si="49"/>
        <v>13657947.515</v>
      </c>
      <c r="F170" s="5">
        <f t="shared" si="49"/>
        <v>768</v>
      </c>
      <c r="G170" s="5">
        <f t="shared" si="49"/>
        <v>129</v>
      </c>
      <c r="H170" s="4">
        <f t="shared" si="49"/>
        <v>553729802.412</v>
      </c>
      <c r="I170" s="6">
        <f t="shared" si="49"/>
        <v>3178522.7</v>
      </c>
    </row>
    <row r="171" spans="1:9" ht="13.5" customHeight="1">
      <c r="A171" s="7"/>
      <c r="B171" s="8" t="s">
        <v>5</v>
      </c>
      <c r="C171" s="52"/>
      <c r="D171" s="52"/>
      <c r="E171" s="52"/>
      <c r="F171" s="9"/>
      <c r="G171" s="9"/>
      <c r="H171" s="102"/>
      <c r="I171" s="10"/>
    </row>
    <row r="172" spans="1:9" ht="13.5" customHeight="1">
      <c r="A172" s="11" t="s">
        <v>6</v>
      </c>
      <c r="B172" s="12" t="s">
        <v>7</v>
      </c>
      <c r="C172" s="53">
        <f aca="true" t="shared" si="50" ref="C172:I172">C177+C185+C190</f>
        <v>35524477.5</v>
      </c>
      <c r="D172" s="53">
        <f>D177+D185+D190</f>
        <v>20332.7</v>
      </c>
      <c r="E172" s="53">
        <f t="shared" si="50"/>
        <v>67417.88</v>
      </c>
      <c r="F172" s="14">
        <f t="shared" si="50"/>
        <v>8</v>
      </c>
      <c r="G172" s="14">
        <f t="shared" si="50"/>
        <v>0</v>
      </c>
      <c r="H172" s="13">
        <f t="shared" si="50"/>
        <v>1179726</v>
      </c>
      <c r="I172" s="15">
        <f t="shared" si="50"/>
        <v>0</v>
      </c>
    </row>
    <row r="173" spans="1:9" ht="27.75" customHeight="1">
      <c r="A173" s="16" t="s">
        <v>8</v>
      </c>
      <c r="B173" s="17" t="s">
        <v>9</v>
      </c>
      <c r="C173" s="53">
        <f aca="true" t="shared" si="51" ref="C173:E174">C181+C186+C194</f>
        <v>2340800</v>
      </c>
      <c r="D173" s="53">
        <f t="shared" si="51"/>
        <v>0</v>
      </c>
      <c r="E173" s="53">
        <f t="shared" si="51"/>
        <v>0</v>
      </c>
      <c r="F173" s="14">
        <f aca="true" t="shared" si="52" ref="F173:H174">F181+F186+F194</f>
        <v>1</v>
      </c>
      <c r="G173" s="14">
        <f t="shared" si="52"/>
        <v>0</v>
      </c>
      <c r="H173" s="13">
        <f t="shared" si="52"/>
        <v>2720</v>
      </c>
      <c r="I173" s="15">
        <f>I181+I186+I194</f>
        <v>0</v>
      </c>
    </row>
    <row r="174" spans="1:9" ht="13.5" customHeight="1" thickBot="1">
      <c r="A174" s="16" t="s">
        <v>10</v>
      </c>
      <c r="B174" s="17" t="s">
        <v>11</v>
      </c>
      <c r="C174" s="54">
        <f t="shared" si="51"/>
        <v>80583000</v>
      </c>
      <c r="D174" s="54">
        <f t="shared" si="51"/>
        <v>13457514.69</v>
      </c>
      <c r="E174" s="54">
        <f t="shared" si="51"/>
        <v>13590529.635</v>
      </c>
      <c r="F174" s="19">
        <f t="shared" si="52"/>
        <v>759</v>
      </c>
      <c r="G174" s="19">
        <f t="shared" si="52"/>
        <v>129</v>
      </c>
      <c r="H174" s="18">
        <f t="shared" si="52"/>
        <v>552547356.412</v>
      </c>
      <c r="I174" s="20">
        <f>I182+I187+I195</f>
        <v>3178522.7</v>
      </c>
    </row>
    <row r="175" spans="1:9" ht="14.25" customHeight="1" thickBot="1" thickTop="1">
      <c r="A175" s="21"/>
      <c r="B175" s="22"/>
      <c r="C175" s="55"/>
      <c r="D175" s="55"/>
      <c r="E175" s="55"/>
      <c r="F175" s="24"/>
      <c r="G175" s="24"/>
      <c r="H175" s="23"/>
      <c r="I175" s="25"/>
    </row>
    <row r="176" spans="1:9" ht="17.25" customHeight="1" thickTop="1">
      <c r="A176" s="3" t="s">
        <v>12</v>
      </c>
      <c r="B176" s="26" t="s">
        <v>31</v>
      </c>
      <c r="C176" s="51">
        <f aca="true" t="shared" si="53" ref="C176:I176">SUM(C177,C181,C182)</f>
        <v>118348277.5</v>
      </c>
      <c r="D176" s="51">
        <f t="shared" si="53"/>
        <v>13477847.389999999</v>
      </c>
      <c r="E176" s="51">
        <f t="shared" si="53"/>
        <v>13657947.515</v>
      </c>
      <c r="F176" s="5">
        <f t="shared" si="53"/>
        <v>768</v>
      </c>
      <c r="G176" s="5">
        <f t="shared" si="53"/>
        <v>129</v>
      </c>
      <c r="H176" s="4">
        <f t="shared" si="53"/>
        <v>553729802.412</v>
      </c>
      <c r="I176" s="6">
        <f t="shared" si="53"/>
        <v>3178522.7</v>
      </c>
    </row>
    <row r="177" spans="1:9" ht="15" customHeight="1">
      <c r="A177" s="16" t="s">
        <v>14</v>
      </c>
      <c r="B177" s="17" t="s">
        <v>7</v>
      </c>
      <c r="C177" s="79">
        <v>35424477.5</v>
      </c>
      <c r="D177" s="79">
        <v>20332.7</v>
      </c>
      <c r="E177" s="79">
        <v>67417.88</v>
      </c>
      <c r="F177" s="80">
        <v>8</v>
      </c>
      <c r="G177" s="80">
        <v>0</v>
      </c>
      <c r="H177" s="81">
        <v>1179726</v>
      </c>
      <c r="I177" s="81">
        <v>0</v>
      </c>
    </row>
    <row r="178" spans="1:9" ht="15" customHeight="1">
      <c r="A178" s="16"/>
      <c r="B178" s="27" t="s">
        <v>5</v>
      </c>
      <c r="C178" s="79"/>
      <c r="D178" s="79"/>
      <c r="E178" s="79"/>
      <c r="F178" s="80"/>
      <c r="G178" s="80"/>
      <c r="H178" s="81"/>
      <c r="I178" s="81"/>
    </row>
    <row r="179" spans="1:9" ht="15.75" customHeight="1">
      <c r="A179" s="16"/>
      <c r="B179" s="17" t="s">
        <v>15</v>
      </c>
      <c r="C179" s="79">
        <v>35424477.5</v>
      </c>
      <c r="D179" s="79">
        <v>20332.7</v>
      </c>
      <c r="E179" s="79">
        <v>67417.88</v>
      </c>
      <c r="F179" s="80">
        <v>8</v>
      </c>
      <c r="G179" s="80">
        <v>0</v>
      </c>
      <c r="H179" s="81">
        <v>1179726</v>
      </c>
      <c r="I179" s="81">
        <v>0</v>
      </c>
    </row>
    <row r="180" spans="1:9" ht="15.75" customHeight="1">
      <c r="A180" s="28"/>
      <c r="B180" s="12" t="s">
        <v>16</v>
      </c>
      <c r="C180" s="79">
        <v>0</v>
      </c>
      <c r="D180" s="79">
        <v>0</v>
      </c>
      <c r="E180" s="79">
        <v>0</v>
      </c>
      <c r="F180" s="80">
        <v>0</v>
      </c>
      <c r="G180" s="80">
        <v>0</v>
      </c>
      <c r="H180" s="81">
        <v>0</v>
      </c>
      <c r="I180" s="81">
        <v>0</v>
      </c>
    </row>
    <row r="181" spans="1:9" ht="27.75" customHeight="1">
      <c r="A181" s="16" t="s">
        <v>17</v>
      </c>
      <c r="B181" s="17" t="s">
        <v>9</v>
      </c>
      <c r="C181" s="79">
        <v>2340800</v>
      </c>
      <c r="D181" s="79">
        <v>0</v>
      </c>
      <c r="E181" s="79">
        <v>0</v>
      </c>
      <c r="F181" s="80">
        <v>1</v>
      </c>
      <c r="G181" s="80">
        <v>0</v>
      </c>
      <c r="H181" s="81">
        <v>2720</v>
      </c>
      <c r="I181" s="81">
        <v>0</v>
      </c>
    </row>
    <row r="182" spans="1:9" ht="14.25" customHeight="1" thickBot="1">
      <c r="A182" s="29" t="s">
        <v>18</v>
      </c>
      <c r="B182" s="30" t="s">
        <v>11</v>
      </c>
      <c r="C182" s="82">
        <v>80583000</v>
      </c>
      <c r="D182" s="82">
        <v>13457514.69</v>
      </c>
      <c r="E182" s="82">
        <v>13590529.635</v>
      </c>
      <c r="F182" s="83">
        <v>759</v>
      </c>
      <c r="G182" s="83">
        <v>129</v>
      </c>
      <c r="H182" s="84">
        <v>552547356.412</v>
      </c>
      <c r="I182" s="84">
        <v>3178522.7</v>
      </c>
    </row>
    <row r="183" spans="1:9" ht="14.25" customHeight="1" thickBot="1" thickTop="1">
      <c r="A183" s="32"/>
      <c r="B183" s="22"/>
      <c r="C183" s="55"/>
      <c r="D183" s="55"/>
      <c r="E183" s="55"/>
      <c r="F183" s="24"/>
      <c r="G183" s="24"/>
      <c r="H183" s="23"/>
      <c r="I183" s="25"/>
    </row>
    <row r="184" spans="1:9" ht="14.25" customHeight="1" thickTop="1">
      <c r="A184" s="3">
        <v>3</v>
      </c>
      <c r="B184" s="26" t="s">
        <v>32</v>
      </c>
      <c r="C184" s="51">
        <f aca="true" t="shared" si="54" ref="C184:I184">SUM(C185:C187)</f>
        <v>0</v>
      </c>
      <c r="D184" s="51">
        <f>SUM(D185:D187)</f>
        <v>0</v>
      </c>
      <c r="E184" s="51">
        <f t="shared" si="54"/>
        <v>0</v>
      </c>
      <c r="F184" s="5">
        <f t="shared" si="54"/>
        <v>0</v>
      </c>
      <c r="G184" s="5">
        <f t="shared" si="54"/>
        <v>0</v>
      </c>
      <c r="H184" s="4">
        <f t="shared" si="54"/>
        <v>0</v>
      </c>
      <c r="I184" s="6">
        <f t="shared" si="54"/>
        <v>0</v>
      </c>
    </row>
    <row r="185" spans="1:9" ht="15" customHeight="1">
      <c r="A185" s="28" t="s">
        <v>20</v>
      </c>
      <c r="B185" s="12" t="s">
        <v>7</v>
      </c>
      <c r="C185" s="53">
        <v>0</v>
      </c>
      <c r="D185" s="53">
        <v>0</v>
      </c>
      <c r="E185" s="52">
        <v>0</v>
      </c>
      <c r="F185" s="14">
        <v>0</v>
      </c>
      <c r="G185" s="145">
        <v>0</v>
      </c>
      <c r="H185" s="146">
        <v>0</v>
      </c>
      <c r="I185" s="147">
        <v>0</v>
      </c>
    </row>
    <row r="186" spans="1:9" ht="27.75" customHeight="1">
      <c r="A186" s="28" t="s">
        <v>21</v>
      </c>
      <c r="B186" s="12" t="s">
        <v>9</v>
      </c>
      <c r="C186" s="53">
        <v>0</v>
      </c>
      <c r="D186" s="53">
        <v>0</v>
      </c>
      <c r="E186" s="53">
        <v>0</v>
      </c>
      <c r="F186" s="14">
        <v>0</v>
      </c>
      <c r="G186" s="14">
        <v>0</v>
      </c>
      <c r="H186" s="13">
        <v>0</v>
      </c>
      <c r="I186" s="15">
        <v>0</v>
      </c>
    </row>
    <row r="187" spans="1:9" ht="14.25" customHeight="1" thickBot="1">
      <c r="A187" s="29" t="s">
        <v>22</v>
      </c>
      <c r="B187" s="30" t="s">
        <v>11</v>
      </c>
      <c r="C187" s="57">
        <v>0</v>
      </c>
      <c r="D187" s="57">
        <v>0</v>
      </c>
      <c r="E187" s="57">
        <v>0</v>
      </c>
      <c r="F187" s="14">
        <v>0</v>
      </c>
      <c r="G187" s="14">
        <v>0</v>
      </c>
      <c r="H187" s="31">
        <v>0</v>
      </c>
      <c r="I187" s="20">
        <v>0</v>
      </c>
    </row>
    <row r="188" spans="1:9" ht="14.25" customHeight="1" thickBot="1" thickTop="1">
      <c r="A188" s="32"/>
      <c r="B188" s="22"/>
      <c r="C188" s="55"/>
      <c r="D188" s="55"/>
      <c r="E188" s="55"/>
      <c r="F188" s="24"/>
      <c r="G188" s="24"/>
      <c r="H188" s="23"/>
      <c r="I188" s="25"/>
    </row>
    <row r="189" spans="1:9" ht="14.25" customHeight="1" thickTop="1">
      <c r="A189" s="3" t="s">
        <v>23</v>
      </c>
      <c r="B189" s="33" t="s">
        <v>33</v>
      </c>
      <c r="C189" s="51">
        <f aca="true" t="shared" si="55" ref="C189:I189">C190+C194+C195</f>
        <v>100000</v>
      </c>
      <c r="D189" s="51">
        <f>D190+D194+D195</f>
        <v>0</v>
      </c>
      <c r="E189" s="51">
        <f t="shared" si="55"/>
        <v>0</v>
      </c>
      <c r="F189" s="5">
        <f>F190+F194+F195</f>
        <v>0</v>
      </c>
      <c r="G189" s="5">
        <f t="shared" si="55"/>
        <v>0</v>
      </c>
      <c r="H189" s="4">
        <f t="shared" si="55"/>
        <v>0</v>
      </c>
      <c r="I189" s="6">
        <f t="shared" si="55"/>
        <v>0</v>
      </c>
    </row>
    <row r="190" spans="1:9" ht="14.25" customHeight="1">
      <c r="A190" s="16" t="s">
        <v>25</v>
      </c>
      <c r="B190" s="27" t="s">
        <v>7</v>
      </c>
      <c r="C190" s="53">
        <v>100000</v>
      </c>
      <c r="D190" s="53">
        <v>0</v>
      </c>
      <c r="E190" s="53">
        <v>0</v>
      </c>
      <c r="F190" s="112">
        <v>0</v>
      </c>
      <c r="G190" s="112">
        <v>0</v>
      </c>
      <c r="H190" s="13">
        <v>0</v>
      </c>
      <c r="I190" s="13">
        <v>0</v>
      </c>
    </row>
    <row r="191" spans="1:9" ht="14.25" customHeight="1">
      <c r="A191" s="16"/>
      <c r="B191" s="12" t="s">
        <v>5</v>
      </c>
      <c r="C191" s="53"/>
      <c r="D191" s="53"/>
      <c r="E191" s="53"/>
      <c r="F191" s="14"/>
      <c r="G191" s="14"/>
      <c r="H191" s="13"/>
      <c r="I191" s="15"/>
    </row>
    <row r="192" spans="1:9" ht="14.25" customHeight="1">
      <c r="A192" s="16"/>
      <c r="B192" s="45" t="s">
        <v>26</v>
      </c>
      <c r="C192" s="58">
        <v>100000</v>
      </c>
      <c r="D192" s="58">
        <v>0</v>
      </c>
      <c r="E192" s="53">
        <v>0</v>
      </c>
      <c r="F192" s="14">
        <v>0</v>
      </c>
      <c r="G192" s="14">
        <v>0</v>
      </c>
      <c r="H192" s="13">
        <v>0</v>
      </c>
      <c r="I192" s="15">
        <v>0</v>
      </c>
    </row>
    <row r="193" spans="1:9" ht="14.25" customHeight="1">
      <c r="A193" s="16"/>
      <c r="B193" s="45" t="s">
        <v>27</v>
      </c>
      <c r="C193" s="58">
        <v>0</v>
      </c>
      <c r="D193" s="58">
        <v>0</v>
      </c>
      <c r="E193" s="53">
        <v>0</v>
      </c>
      <c r="F193" s="14">
        <v>0</v>
      </c>
      <c r="G193" s="14">
        <v>0</v>
      </c>
      <c r="H193" s="13">
        <v>0</v>
      </c>
      <c r="I193" s="15">
        <v>0</v>
      </c>
    </row>
    <row r="194" spans="1:9" ht="27" customHeight="1">
      <c r="A194" s="16" t="s">
        <v>28</v>
      </c>
      <c r="B194" s="34" t="s">
        <v>9</v>
      </c>
      <c r="C194" s="53">
        <v>0</v>
      </c>
      <c r="D194" s="53">
        <v>0</v>
      </c>
      <c r="E194" s="53">
        <v>0</v>
      </c>
      <c r="F194" s="14">
        <v>0</v>
      </c>
      <c r="G194" s="14">
        <v>0</v>
      </c>
      <c r="H194" s="13">
        <v>0</v>
      </c>
      <c r="I194" s="15">
        <v>0</v>
      </c>
    </row>
    <row r="195" spans="1:9" ht="15" customHeight="1" thickBot="1">
      <c r="A195" s="35" t="s">
        <v>29</v>
      </c>
      <c r="B195" s="36" t="s">
        <v>11</v>
      </c>
      <c r="C195" s="57">
        <v>0</v>
      </c>
      <c r="D195" s="57">
        <v>0</v>
      </c>
      <c r="E195" s="57">
        <v>0</v>
      </c>
      <c r="F195" s="14">
        <v>0</v>
      </c>
      <c r="G195" s="14">
        <v>0</v>
      </c>
      <c r="H195" s="31">
        <v>0</v>
      </c>
      <c r="I195" s="20">
        <v>0</v>
      </c>
    </row>
    <row r="196" spans="1:9" ht="15" customHeight="1" thickBot="1" thickTop="1">
      <c r="A196" s="37"/>
      <c r="B196" s="38"/>
      <c r="C196" s="59"/>
      <c r="D196" s="59"/>
      <c r="E196" s="59"/>
      <c r="F196" s="40"/>
      <c r="G196" s="40"/>
      <c r="H196" s="39"/>
      <c r="I196" s="41"/>
    </row>
    <row r="197" spans="1:9" ht="45" customHeight="1" thickTop="1">
      <c r="A197" s="3" t="s">
        <v>3</v>
      </c>
      <c r="B197" s="50" t="s">
        <v>54</v>
      </c>
      <c r="C197" s="51">
        <f aca="true" t="shared" si="56" ref="C197:I197">C199+C200+C201</f>
        <v>68000</v>
      </c>
      <c r="D197" s="51">
        <f t="shared" si="56"/>
        <v>0</v>
      </c>
      <c r="E197" s="51">
        <f t="shared" si="56"/>
        <v>0</v>
      </c>
      <c r="F197" s="5">
        <f t="shared" si="56"/>
        <v>0</v>
      </c>
      <c r="G197" s="5">
        <f t="shared" si="56"/>
        <v>0</v>
      </c>
      <c r="H197" s="4">
        <f t="shared" si="56"/>
        <v>0</v>
      </c>
      <c r="I197" s="6">
        <f t="shared" si="56"/>
        <v>0</v>
      </c>
    </row>
    <row r="198" spans="1:9" ht="15.75" customHeight="1">
      <c r="A198" s="7"/>
      <c r="B198" s="8" t="s">
        <v>5</v>
      </c>
      <c r="C198" s="52"/>
      <c r="D198" s="52"/>
      <c r="E198" s="52"/>
      <c r="F198" s="9"/>
      <c r="G198" s="9"/>
      <c r="H198" s="102"/>
      <c r="I198" s="10"/>
    </row>
    <row r="199" spans="1:9" ht="15.75" customHeight="1">
      <c r="A199" s="11" t="s">
        <v>6</v>
      </c>
      <c r="B199" s="12" t="s">
        <v>7</v>
      </c>
      <c r="C199" s="53">
        <f aca="true" t="shared" si="57" ref="C199:I199">C204+C212+C217</f>
        <v>68000</v>
      </c>
      <c r="D199" s="53">
        <f t="shared" si="57"/>
        <v>0</v>
      </c>
      <c r="E199" s="53">
        <f t="shared" si="57"/>
        <v>0</v>
      </c>
      <c r="F199" s="14">
        <f t="shared" si="57"/>
        <v>0</v>
      </c>
      <c r="G199" s="14">
        <f t="shared" si="57"/>
        <v>0</v>
      </c>
      <c r="H199" s="13">
        <f t="shared" si="57"/>
        <v>0</v>
      </c>
      <c r="I199" s="15">
        <f t="shared" si="57"/>
        <v>0</v>
      </c>
    </row>
    <row r="200" spans="1:9" ht="15.75" customHeight="1">
      <c r="A200" s="16" t="s">
        <v>8</v>
      </c>
      <c r="B200" s="17" t="s">
        <v>9</v>
      </c>
      <c r="C200" s="53">
        <f aca="true" t="shared" si="58" ref="C200:H200">C208+C213+C221</f>
        <v>0</v>
      </c>
      <c r="D200" s="53">
        <f t="shared" si="58"/>
        <v>0</v>
      </c>
      <c r="E200" s="53">
        <f t="shared" si="58"/>
        <v>0</v>
      </c>
      <c r="F200" s="14">
        <f t="shared" si="58"/>
        <v>0</v>
      </c>
      <c r="G200" s="14">
        <f t="shared" si="58"/>
        <v>0</v>
      </c>
      <c r="H200" s="13">
        <f t="shared" si="58"/>
        <v>0</v>
      </c>
      <c r="I200" s="15">
        <f>I208+I213+I221</f>
        <v>0</v>
      </c>
    </row>
    <row r="201" spans="1:9" ht="15.75" customHeight="1" thickBot="1">
      <c r="A201" s="16" t="s">
        <v>10</v>
      </c>
      <c r="B201" s="17" t="s">
        <v>11</v>
      </c>
      <c r="C201" s="54">
        <f aca="true" t="shared" si="59" ref="C201:H201">C209+C214+C222</f>
        <v>0</v>
      </c>
      <c r="D201" s="54">
        <f t="shared" si="59"/>
        <v>0</v>
      </c>
      <c r="E201" s="54">
        <f t="shared" si="59"/>
        <v>0</v>
      </c>
      <c r="F201" s="19">
        <f t="shared" si="59"/>
        <v>0</v>
      </c>
      <c r="G201" s="19">
        <f t="shared" si="59"/>
        <v>0</v>
      </c>
      <c r="H201" s="18">
        <f t="shared" si="59"/>
        <v>0</v>
      </c>
      <c r="I201" s="20">
        <f>I209+I214+I222</f>
        <v>0</v>
      </c>
    </row>
    <row r="202" spans="1:9" ht="15.75" customHeight="1" thickBot="1" thickTop="1">
      <c r="A202" s="21"/>
      <c r="B202" s="22"/>
      <c r="C202" s="55"/>
      <c r="D202" s="55"/>
      <c r="E202" s="55"/>
      <c r="F202" s="24"/>
      <c r="G202" s="24"/>
      <c r="H202" s="23"/>
      <c r="I202" s="25"/>
    </row>
    <row r="203" spans="1:9" ht="15.75" customHeight="1" thickTop="1">
      <c r="A203" s="3" t="s">
        <v>12</v>
      </c>
      <c r="B203" s="26" t="s">
        <v>31</v>
      </c>
      <c r="C203" s="51">
        <f aca="true" t="shared" si="60" ref="C203:I203">SUM(C204,C208,C209)</f>
        <v>68000</v>
      </c>
      <c r="D203" s="51">
        <f t="shared" si="60"/>
        <v>0</v>
      </c>
      <c r="E203" s="51">
        <f t="shared" si="60"/>
        <v>0</v>
      </c>
      <c r="F203" s="5">
        <f t="shared" si="60"/>
        <v>0</v>
      </c>
      <c r="G203" s="5">
        <f t="shared" si="60"/>
        <v>0</v>
      </c>
      <c r="H203" s="4">
        <f t="shared" si="60"/>
        <v>0</v>
      </c>
      <c r="I203" s="6">
        <f t="shared" si="60"/>
        <v>0</v>
      </c>
    </row>
    <row r="204" spans="1:9" ht="15.75" customHeight="1">
      <c r="A204" s="16" t="s">
        <v>14</v>
      </c>
      <c r="B204" s="17" t="s">
        <v>7</v>
      </c>
      <c r="C204" s="79">
        <v>68000</v>
      </c>
      <c r="D204" s="79">
        <v>0</v>
      </c>
      <c r="E204" s="79">
        <v>0</v>
      </c>
      <c r="F204" s="80">
        <v>0</v>
      </c>
      <c r="G204" s="80">
        <v>0</v>
      </c>
      <c r="H204" s="81">
        <v>0</v>
      </c>
      <c r="I204" s="81">
        <v>0</v>
      </c>
    </row>
    <row r="205" spans="1:9" ht="15.75" customHeight="1">
      <c r="A205" s="16"/>
      <c r="B205" s="27" t="s">
        <v>5</v>
      </c>
      <c r="C205" s="79"/>
      <c r="D205" s="79"/>
      <c r="E205" s="79"/>
      <c r="F205" s="80"/>
      <c r="G205" s="80"/>
      <c r="H205" s="81"/>
      <c r="I205" s="81"/>
    </row>
    <row r="206" spans="1:9" ht="15.75" customHeight="1">
      <c r="A206" s="16"/>
      <c r="B206" s="17" t="s">
        <v>15</v>
      </c>
      <c r="C206" s="79">
        <v>68000</v>
      </c>
      <c r="D206" s="79">
        <v>0</v>
      </c>
      <c r="E206" s="79">
        <v>0</v>
      </c>
      <c r="F206" s="80">
        <v>0</v>
      </c>
      <c r="G206" s="80">
        <v>0</v>
      </c>
      <c r="H206" s="81">
        <v>0</v>
      </c>
      <c r="I206" s="81">
        <v>0</v>
      </c>
    </row>
    <row r="207" spans="1:9" ht="15.75" customHeight="1">
      <c r="A207" s="28"/>
      <c r="B207" s="12" t="s">
        <v>16</v>
      </c>
      <c r="C207" s="79">
        <v>0</v>
      </c>
      <c r="D207" s="79">
        <v>0</v>
      </c>
      <c r="E207" s="79">
        <v>0</v>
      </c>
      <c r="F207" s="80">
        <v>0</v>
      </c>
      <c r="G207" s="80">
        <v>0</v>
      </c>
      <c r="H207" s="81">
        <v>0</v>
      </c>
      <c r="I207" s="81">
        <v>0</v>
      </c>
    </row>
    <row r="208" spans="1:9" ht="15.75" customHeight="1">
      <c r="A208" s="16" t="s">
        <v>17</v>
      </c>
      <c r="B208" s="17" t="s">
        <v>9</v>
      </c>
      <c r="C208" s="79">
        <v>0</v>
      </c>
      <c r="D208" s="79">
        <v>0</v>
      </c>
      <c r="E208" s="79">
        <v>0</v>
      </c>
      <c r="F208" s="80">
        <v>0</v>
      </c>
      <c r="G208" s="80">
        <v>0</v>
      </c>
      <c r="H208" s="81">
        <v>0</v>
      </c>
      <c r="I208" s="81">
        <v>0</v>
      </c>
    </row>
    <row r="209" spans="1:9" ht="15.75" customHeight="1" thickBot="1">
      <c r="A209" s="29" t="s">
        <v>18</v>
      </c>
      <c r="B209" s="30" t="s">
        <v>11</v>
      </c>
      <c r="C209" s="82">
        <v>0</v>
      </c>
      <c r="D209" s="82">
        <v>0</v>
      </c>
      <c r="E209" s="82">
        <v>0</v>
      </c>
      <c r="F209" s="83">
        <v>0</v>
      </c>
      <c r="G209" s="83">
        <v>0</v>
      </c>
      <c r="H209" s="84">
        <v>0</v>
      </c>
      <c r="I209" s="84">
        <v>0</v>
      </c>
    </row>
    <row r="210" spans="1:9" ht="15.75" customHeight="1" thickBot="1" thickTop="1">
      <c r="A210" s="32"/>
      <c r="B210" s="22"/>
      <c r="C210" s="55"/>
      <c r="D210" s="55"/>
      <c r="E210" s="55"/>
      <c r="F210" s="24"/>
      <c r="G210" s="24"/>
      <c r="H210" s="23"/>
      <c r="I210" s="25"/>
    </row>
    <row r="211" spans="1:9" ht="15.75" customHeight="1" thickTop="1">
      <c r="A211" s="3">
        <v>3</v>
      </c>
      <c r="B211" s="26" t="s">
        <v>32</v>
      </c>
      <c r="C211" s="51">
        <f aca="true" t="shared" si="61" ref="C211:I211">SUM(C212:C214)</f>
        <v>0</v>
      </c>
      <c r="D211" s="51">
        <f t="shared" si="61"/>
        <v>0</v>
      </c>
      <c r="E211" s="51">
        <f t="shared" si="61"/>
        <v>0</v>
      </c>
      <c r="F211" s="5">
        <f t="shared" si="61"/>
        <v>0</v>
      </c>
      <c r="G211" s="5">
        <f t="shared" si="61"/>
        <v>0</v>
      </c>
      <c r="H211" s="4">
        <f t="shared" si="61"/>
        <v>0</v>
      </c>
      <c r="I211" s="6">
        <f t="shared" si="61"/>
        <v>0</v>
      </c>
    </row>
    <row r="212" spans="1:9" ht="15.75" customHeight="1">
      <c r="A212" s="28" t="s">
        <v>20</v>
      </c>
      <c r="B212" s="12" t="s">
        <v>7</v>
      </c>
      <c r="C212" s="53">
        <v>0</v>
      </c>
      <c r="D212" s="53">
        <v>0</v>
      </c>
      <c r="E212" s="52">
        <v>0</v>
      </c>
      <c r="F212" s="14">
        <v>0</v>
      </c>
      <c r="G212" s="145">
        <v>0</v>
      </c>
      <c r="H212" s="146">
        <v>0</v>
      </c>
      <c r="I212" s="147">
        <v>0</v>
      </c>
    </row>
    <row r="213" spans="1:9" ht="15.75" customHeight="1">
      <c r="A213" s="28" t="s">
        <v>21</v>
      </c>
      <c r="B213" s="12" t="s">
        <v>9</v>
      </c>
      <c r="C213" s="53">
        <v>0</v>
      </c>
      <c r="D213" s="53">
        <v>0</v>
      </c>
      <c r="E213" s="53">
        <v>0</v>
      </c>
      <c r="F213" s="14">
        <v>0</v>
      </c>
      <c r="G213" s="14">
        <v>0</v>
      </c>
      <c r="H213" s="13">
        <v>0</v>
      </c>
      <c r="I213" s="15">
        <v>0</v>
      </c>
    </row>
    <row r="214" spans="1:9" ht="15.75" customHeight="1" thickBot="1">
      <c r="A214" s="29" t="s">
        <v>22</v>
      </c>
      <c r="B214" s="30" t="s">
        <v>11</v>
      </c>
      <c r="C214" s="57">
        <v>0</v>
      </c>
      <c r="D214" s="57">
        <v>0</v>
      </c>
      <c r="E214" s="57">
        <v>0</v>
      </c>
      <c r="F214" s="14">
        <v>0</v>
      </c>
      <c r="G214" s="14">
        <v>0</v>
      </c>
      <c r="H214" s="31">
        <v>0</v>
      </c>
      <c r="I214" s="20">
        <v>0</v>
      </c>
    </row>
    <row r="215" spans="1:9" ht="15.75" customHeight="1" thickBot="1" thickTop="1">
      <c r="A215" s="32"/>
      <c r="B215" s="22"/>
      <c r="C215" s="55"/>
      <c r="D215" s="55"/>
      <c r="E215" s="55"/>
      <c r="F215" s="24"/>
      <c r="G215" s="24"/>
      <c r="H215" s="23"/>
      <c r="I215" s="25"/>
    </row>
    <row r="216" spans="1:9" ht="15.75" customHeight="1" thickTop="1">
      <c r="A216" s="3" t="s">
        <v>23</v>
      </c>
      <c r="B216" s="33" t="s">
        <v>33</v>
      </c>
      <c r="C216" s="51">
        <f aca="true" t="shared" si="62" ref="C216:I216">C217+C221+C222</f>
        <v>0</v>
      </c>
      <c r="D216" s="51">
        <f t="shared" si="62"/>
        <v>0</v>
      </c>
      <c r="E216" s="51">
        <f t="shared" si="62"/>
        <v>0</v>
      </c>
      <c r="F216" s="5">
        <f t="shared" si="62"/>
        <v>0</v>
      </c>
      <c r="G216" s="5">
        <f t="shared" si="62"/>
        <v>0</v>
      </c>
      <c r="H216" s="4">
        <f t="shared" si="62"/>
        <v>0</v>
      </c>
      <c r="I216" s="6">
        <f t="shared" si="62"/>
        <v>0</v>
      </c>
    </row>
    <row r="217" spans="1:9" ht="15.75" customHeight="1">
      <c r="A217" s="16" t="s">
        <v>25</v>
      </c>
      <c r="B217" s="27" t="s">
        <v>7</v>
      </c>
      <c r="C217" s="53">
        <f aca="true" t="shared" si="63" ref="C217:I217">C219+C220</f>
        <v>0</v>
      </c>
      <c r="D217" s="53">
        <f t="shared" si="63"/>
        <v>0</v>
      </c>
      <c r="E217" s="53">
        <f t="shared" si="63"/>
        <v>0</v>
      </c>
      <c r="F217" s="112">
        <f t="shared" si="63"/>
        <v>0</v>
      </c>
      <c r="G217" s="112">
        <f t="shared" si="63"/>
        <v>0</v>
      </c>
      <c r="H217" s="13">
        <f t="shared" si="63"/>
        <v>0</v>
      </c>
      <c r="I217" s="13">
        <f t="shared" si="63"/>
        <v>0</v>
      </c>
    </row>
    <row r="218" spans="1:9" ht="15.75" customHeight="1">
      <c r="A218" s="16"/>
      <c r="B218" s="12" t="s">
        <v>5</v>
      </c>
      <c r="C218" s="53"/>
      <c r="D218" s="53"/>
      <c r="E218" s="53"/>
      <c r="F218" s="14"/>
      <c r="G218" s="14"/>
      <c r="H218" s="13"/>
      <c r="I218" s="15"/>
    </row>
    <row r="219" spans="1:9" ht="15.75" customHeight="1">
      <c r="A219" s="16"/>
      <c r="B219" s="45" t="s">
        <v>26</v>
      </c>
      <c r="C219" s="58">
        <v>0</v>
      </c>
      <c r="D219" s="58">
        <v>0</v>
      </c>
      <c r="E219" s="53">
        <v>0</v>
      </c>
      <c r="F219" s="14">
        <v>0</v>
      </c>
      <c r="G219" s="14">
        <v>0</v>
      </c>
      <c r="H219" s="13">
        <v>0</v>
      </c>
      <c r="I219" s="15">
        <v>0</v>
      </c>
    </row>
    <row r="220" spans="1:9" ht="15.75" customHeight="1">
      <c r="A220" s="16"/>
      <c r="B220" s="45" t="s">
        <v>27</v>
      </c>
      <c r="C220" s="58">
        <v>0</v>
      </c>
      <c r="D220" s="58">
        <v>0</v>
      </c>
      <c r="E220" s="53">
        <v>0</v>
      </c>
      <c r="F220" s="14">
        <v>0</v>
      </c>
      <c r="G220" s="14">
        <v>0</v>
      </c>
      <c r="H220" s="13">
        <v>0</v>
      </c>
      <c r="I220" s="15">
        <v>0</v>
      </c>
    </row>
    <row r="221" spans="1:9" ht="15.75" customHeight="1">
      <c r="A221" s="16" t="s">
        <v>28</v>
      </c>
      <c r="B221" s="34" t="s">
        <v>9</v>
      </c>
      <c r="C221" s="53">
        <v>0</v>
      </c>
      <c r="D221" s="53">
        <v>0</v>
      </c>
      <c r="E221" s="53">
        <v>0</v>
      </c>
      <c r="F221" s="14">
        <v>0</v>
      </c>
      <c r="G221" s="14">
        <v>0</v>
      </c>
      <c r="H221" s="13">
        <v>0</v>
      </c>
      <c r="I221" s="15">
        <v>0</v>
      </c>
    </row>
    <row r="222" spans="1:9" ht="15.75" customHeight="1" thickBot="1">
      <c r="A222" s="35" t="s">
        <v>29</v>
      </c>
      <c r="B222" s="36" t="s">
        <v>11</v>
      </c>
      <c r="C222" s="57">
        <v>0</v>
      </c>
      <c r="D222" s="57">
        <v>0</v>
      </c>
      <c r="E222" s="57">
        <v>0</v>
      </c>
      <c r="F222" s="14">
        <v>0</v>
      </c>
      <c r="G222" s="14">
        <v>0</v>
      </c>
      <c r="H222" s="31">
        <v>0</v>
      </c>
      <c r="I222" s="20">
        <v>0</v>
      </c>
    </row>
    <row r="223" spans="1:9" ht="15.75" customHeight="1" thickBot="1" thickTop="1">
      <c r="A223" s="37"/>
      <c r="B223" s="38"/>
      <c r="C223" s="70"/>
      <c r="D223" s="70"/>
      <c r="E223" s="70"/>
      <c r="F223" s="71"/>
      <c r="G223" s="71"/>
      <c r="H223" s="64"/>
      <c r="I223" s="64"/>
    </row>
    <row r="224" spans="1:9" ht="64.5" customHeight="1" thickTop="1">
      <c r="A224" s="3" t="s">
        <v>3</v>
      </c>
      <c r="B224" s="50" t="s">
        <v>30</v>
      </c>
      <c r="C224" s="73">
        <f aca="true" t="shared" si="64" ref="C224:I224">SUM(C226:C228)</f>
        <v>942053.7</v>
      </c>
      <c r="D224" s="73">
        <f>SUM(D226:D228)</f>
        <v>21781.3</v>
      </c>
      <c r="E224" s="73">
        <f t="shared" si="64"/>
        <v>21781.3</v>
      </c>
      <c r="F224" s="74">
        <f t="shared" si="64"/>
        <v>31</v>
      </c>
      <c r="G224" s="74">
        <f>G226</f>
        <v>6</v>
      </c>
      <c r="H224" s="75">
        <f t="shared" si="64"/>
        <v>125733.66829</v>
      </c>
      <c r="I224" s="75">
        <f t="shared" si="64"/>
        <v>30581</v>
      </c>
    </row>
    <row r="225" spans="1:9" ht="12.75" customHeight="1">
      <c r="A225" s="7"/>
      <c r="B225" s="8" t="s">
        <v>5</v>
      </c>
      <c r="C225" s="76"/>
      <c r="D225" s="76"/>
      <c r="E225" s="76"/>
      <c r="F225" s="77"/>
      <c r="G225" s="77"/>
      <c r="H225" s="78"/>
      <c r="I225" s="78"/>
    </row>
    <row r="226" spans="1:9" ht="12.75" customHeight="1">
      <c r="A226" s="11" t="s">
        <v>6</v>
      </c>
      <c r="B226" s="12" t="s">
        <v>7</v>
      </c>
      <c r="C226" s="79">
        <f aca="true" t="shared" si="65" ref="C226:I226">SUM(C231+C239+C244)</f>
        <v>942053.7</v>
      </c>
      <c r="D226" s="79">
        <f t="shared" si="65"/>
        <v>21781.3</v>
      </c>
      <c r="E226" s="79">
        <f t="shared" si="65"/>
        <v>21781.3</v>
      </c>
      <c r="F226" s="80">
        <f t="shared" si="65"/>
        <v>31</v>
      </c>
      <c r="G226" s="80">
        <f t="shared" si="65"/>
        <v>6</v>
      </c>
      <c r="H226" s="81">
        <f t="shared" si="65"/>
        <v>125733.66829</v>
      </c>
      <c r="I226" s="81">
        <f t="shared" si="65"/>
        <v>30581</v>
      </c>
    </row>
    <row r="227" spans="1:9" ht="27.75" customHeight="1">
      <c r="A227" s="16" t="s">
        <v>8</v>
      </c>
      <c r="B227" s="17" t="s">
        <v>9</v>
      </c>
      <c r="C227" s="79">
        <f aca="true" t="shared" si="66" ref="C227:I228">SUM(C235+C240+C248)</f>
        <v>0</v>
      </c>
      <c r="D227" s="79">
        <f>SUM(D235+D240+D248)</f>
        <v>0</v>
      </c>
      <c r="E227" s="79">
        <f t="shared" si="66"/>
        <v>0</v>
      </c>
      <c r="F227" s="80">
        <f t="shared" si="66"/>
        <v>0</v>
      </c>
      <c r="G227" s="80">
        <f t="shared" si="66"/>
        <v>0</v>
      </c>
      <c r="H227" s="81">
        <f t="shared" si="66"/>
        <v>0</v>
      </c>
      <c r="I227" s="81">
        <f t="shared" si="66"/>
        <v>0</v>
      </c>
    </row>
    <row r="228" spans="1:9" ht="13.5" customHeight="1" thickBot="1">
      <c r="A228" s="16" t="s">
        <v>10</v>
      </c>
      <c r="B228" s="17" t="s">
        <v>11</v>
      </c>
      <c r="C228" s="82">
        <f t="shared" si="66"/>
        <v>0</v>
      </c>
      <c r="D228" s="82">
        <f>SUM(D236+D241+D249)</f>
        <v>0</v>
      </c>
      <c r="E228" s="82">
        <f t="shared" si="66"/>
        <v>0</v>
      </c>
      <c r="F228" s="83">
        <f t="shared" si="66"/>
        <v>0</v>
      </c>
      <c r="G228" s="83">
        <f t="shared" si="66"/>
        <v>0</v>
      </c>
      <c r="H228" s="84">
        <f t="shared" si="66"/>
        <v>0</v>
      </c>
      <c r="I228" s="84">
        <f t="shared" si="66"/>
        <v>0</v>
      </c>
    </row>
    <row r="229" spans="1:9" ht="14.25" customHeight="1" thickBot="1" thickTop="1">
      <c r="A229" s="21"/>
      <c r="B229" s="22"/>
      <c r="C229" s="85"/>
      <c r="D229" s="85"/>
      <c r="E229" s="85"/>
      <c r="F229" s="86"/>
      <c r="G229" s="86"/>
      <c r="H229" s="87"/>
      <c r="I229" s="64"/>
    </row>
    <row r="230" spans="1:9" ht="17.25" customHeight="1" thickTop="1">
      <c r="A230" s="3" t="s">
        <v>12</v>
      </c>
      <c r="B230" s="26" t="s">
        <v>13</v>
      </c>
      <c r="C230" s="73">
        <f aca="true" t="shared" si="67" ref="C230:I230">SUM(C231+C235+C236)</f>
        <v>501000</v>
      </c>
      <c r="D230" s="73">
        <f>SUM(D231+D235+D236)</f>
        <v>0</v>
      </c>
      <c r="E230" s="73">
        <f t="shared" si="67"/>
        <v>0</v>
      </c>
      <c r="F230" s="74">
        <f t="shared" si="67"/>
        <v>1</v>
      </c>
      <c r="G230" s="74">
        <f t="shared" si="67"/>
        <v>0</v>
      </c>
      <c r="H230" s="75">
        <f t="shared" si="67"/>
        <v>18000</v>
      </c>
      <c r="I230" s="75">
        <f t="shared" si="67"/>
        <v>0</v>
      </c>
    </row>
    <row r="231" spans="1:9" ht="15" customHeight="1">
      <c r="A231" s="16" t="s">
        <v>14</v>
      </c>
      <c r="B231" s="17" t="s">
        <v>7</v>
      </c>
      <c r="C231" s="91">
        <f>SUM(C233+C234)</f>
        <v>501000</v>
      </c>
      <c r="D231" s="91">
        <f>SUM(D233+D234)</f>
        <v>0</v>
      </c>
      <c r="E231" s="91">
        <f>SUM(E233+E234)</f>
        <v>0</v>
      </c>
      <c r="F231" s="92">
        <f>F233+F234</f>
        <v>1</v>
      </c>
      <c r="G231" s="92">
        <f>G233+G234</f>
        <v>0</v>
      </c>
      <c r="H231" s="93">
        <f>SUM(H233+H234)</f>
        <v>18000</v>
      </c>
      <c r="I231" s="115">
        <f>SUM(I233+I234)</f>
        <v>0</v>
      </c>
    </row>
    <row r="232" spans="1:9" ht="15" customHeight="1">
      <c r="A232" s="16"/>
      <c r="B232" s="27" t="s">
        <v>5</v>
      </c>
      <c r="C232" s="91"/>
      <c r="D232" s="91"/>
      <c r="E232" s="91"/>
      <c r="F232" s="92"/>
      <c r="G232" s="92"/>
      <c r="H232" s="93"/>
      <c r="I232" s="115"/>
    </row>
    <row r="233" spans="1:9" ht="15.75" customHeight="1">
      <c r="A233" s="16"/>
      <c r="B233" s="17" t="s">
        <v>15</v>
      </c>
      <c r="C233" s="91">
        <v>501000</v>
      </c>
      <c r="D233" s="91">
        <v>0</v>
      </c>
      <c r="E233" s="91">
        <v>0</v>
      </c>
      <c r="F233" s="92">
        <v>1</v>
      </c>
      <c r="G233" s="92">
        <v>0</v>
      </c>
      <c r="H233" s="93">
        <v>18000</v>
      </c>
      <c r="I233" s="115">
        <v>0</v>
      </c>
    </row>
    <row r="234" spans="1:9" ht="15.75" customHeight="1">
      <c r="A234" s="28"/>
      <c r="B234" s="12" t="s">
        <v>16</v>
      </c>
      <c r="C234" s="91">
        <v>0</v>
      </c>
      <c r="D234" s="91">
        <v>0</v>
      </c>
      <c r="E234" s="91">
        <v>0</v>
      </c>
      <c r="F234" s="92">
        <v>0</v>
      </c>
      <c r="G234" s="92">
        <v>0</v>
      </c>
      <c r="H234" s="93">
        <v>0</v>
      </c>
      <c r="I234" s="115">
        <v>0</v>
      </c>
    </row>
    <row r="235" spans="1:9" ht="27.75" customHeight="1">
      <c r="A235" s="16" t="s">
        <v>17</v>
      </c>
      <c r="B235" s="17" t="s">
        <v>9</v>
      </c>
      <c r="C235" s="91">
        <v>0</v>
      </c>
      <c r="D235" s="91">
        <v>0</v>
      </c>
      <c r="E235" s="91">
        <v>0</v>
      </c>
      <c r="F235" s="92">
        <v>0</v>
      </c>
      <c r="G235" s="92">
        <v>0</v>
      </c>
      <c r="H235" s="93">
        <v>0</v>
      </c>
      <c r="I235" s="115">
        <v>0</v>
      </c>
    </row>
    <row r="236" spans="1:9" ht="14.25" customHeight="1" thickBot="1">
      <c r="A236" s="29" t="s">
        <v>18</v>
      </c>
      <c r="B236" s="30" t="s">
        <v>11</v>
      </c>
      <c r="C236" s="97">
        <v>0</v>
      </c>
      <c r="D236" s="97">
        <v>0</v>
      </c>
      <c r="E236" s="97">
        <v>0</v>
      </c>
      <c r="F236" s="98">
        <v>0</v>
      </c>
      <c r="G236" s="98">
        <v>0</v>
      </c>
      <c r="H236" s="99">
        <v>0</v>
      </c>
      <c r="I236" s="116">
        <v>0</v>
      </c>
    </row>
    <row r="237" spans="1:9" ht="14.25" customHeight="1" thickBot="1" thickTop="1">
      <c r="A237" s="32"/>
      <c r="B237" s="22"/>
      <c r="C237" s="85"/>
      <c r="D237" s="85"/>
      <c r="E237" s="85"/>
      <c r="F237" s="86"/>
      <c r="G237" s="86"/>
      <c r="H237" s="87">
        <f>H239-I239</f>
        <v>57272</v>
      </c>
      <c r="I237" s="87"/>
    </row>
    <row r="238" spans="1:9" ht="14.25" customHeight="1" thickTop="1">
      <c r="A238" s="3">
        <v>3</v>
      </c>
      <c r="B238" s="26" t="s">
        <v>19</v>
      </c>
      <c r="C238" s="73">
        <f aca="true" t="shared" si="68" ref="C238:I238">SUM(C239+C240+C241)</f>
        <v>109547.6</v>
      </c>
      <c r="D238" s="73">
        <f>SUM(D239+D240+D241)</f>
        <v>0</v>
      </c>
      <c r="E238" s="73">
        <f t="shared" si="68"/>
        <v>0</v>
      </c>
      <c r="F238" s="117">
        <f t="shared" si="68"/>
        <v>11</v>
      </c>
      <c r="G238" s="117">
        <f t="shared" si="68"/>
        <v>1</v>
      </c>
      <c r="H238" s="75">
        <f>SUM(H239+H240+H241)</f>
        <v>65072</v>
      </c>
      <c r="I238" s="75">
        <f t="shared" si="68"/>
        <v>7800</v>
      </c>
    </row>
    <row r="239" spans="1:9" ht="15" customHeight="1">
      <c r="A239" s="28" t="s">
        <v>20</v>
      </c>
      <c r="B239" s="12" t="s">
        <v>7</v>
      </c>
      <c r="C239" s="91">
        <v>109547.6</v>
      </c>
      <c r="D239" s="13">
        <v>0</v>
      </c>
      <c r="E239" s="13">
        <v>0</v>
      </c>
      <c r="F239" s="112">
        <v>11</v>
      </c>
      <c r="G239" s="112">
        <v>1</v>
      </c>
      <c r="H239" s="13">
        <v>65072</v>
      </c>
      <c r="I239" s="13">
        <v>7800</v>
      </c>
    </row>
    <row r="240" spans="1:9" ht="27.75" customHeight="1">
      <c r="A240" s="28" t="s">
        <v>21</v>
      </c>
      <c r="B240" s="12" t="s">
        <v>9</v>
      </c>
      <c r="C240" s="91">
        <v>0</v>
      </c>
      <c r="D240" s="91">
        <v>0</v>
      </c>
      <c r="E240" s="91">
        <v>0</v>
      </c>
      <c r="F240" s="95">
        <v>0</v>
      </c>
      <c r="G240" s="95">
        <v>0</v>
      </c>
      <c r="H240" s="93">
        <v>0</v>
      </c>
      <c r="I240" s="115">
        <v>0</v>
      </c>
    </row>
    <row r="241" spans="1:9" ht="14.25" customHeight="1" thickBot="1">
      <c r="A241" s="29" t="s">
        <v>22</v>
      </c>
      <c r="B241" s="30" t="s">
        <v>11</v>
      </c>
      <c r="C241" s="97">
        <v>0</v>
      </c>
      <c r="D241" s="97">
        <v>0</v>
      </c>
      <c r="E241" s="97">
        <v>0</v>
      </c>
      <c r="F241" s="118">
        <v>0</v>
      </c>
      <c r="G241" s="118">
        <v>0</v>
      </c>
      <c r="H241" s="99">
        <v>0</v>
      </c>
      <c r="I241" s="116">
        <v>0</v>
      </c>
    </row>
    <row r="242" spans="1:9" ht="14.25" customHeight="1" thickBot="1" thickTop="1">
      <c r="A242" s="32"/>
      <c r="B242" s="22"/>
      <c r="C242" s="85"/>
      <c r="D242" s="85"/>
      <c r="E242" s="85"/>
      <c r="F242" s="86"/>
      <c r="G242" s="119"/>
      <c r="H242" s="87"/>
      <c r="I242" s="87"/>
    </row>
    <row r="243" spans="1:9" ht="14.25" customHeight="1" thickTop="1">
      <c r="A243" s="3" t="s">
        <v>23</v>
      </c>
      <c r="B243" s="33" t="s">
        <v>24</v>
      </c>
      <c r="C243" s="51">
        <f aca="true" t="shared" si="69" ref="C243:I243">C244+C248+C249</f>
        <v>331506.1</v>
      </c>
      <c r="D243" s="51">
        <f>D244+D248+D249</f>
        <v>21781.3</v>
      </c>
      <c r="E243" s="51">
        <f t="shared" si="69"/>
        <v>21781.3</v>
      </c>
      <c r="F243" s="5">
        <f t="shared" si="69"/>
        <v>19</v>
      </c>
      <c r="G243" s="5">
        <f t="shared" si="69"/>
        <v>5</v>
      </c>
      <c r="H243" s="4">
        <f t="shared" si="69"/>
        <v>42661.66829</v>
      </c>
      <c r="I243" s="6">
        <f t="shared" si="69"/>
        <v>22781</v>
      </c>
    </row>
    <row r="244" spans="1:9" ht="14.25" customHeight="1">
      <c r="A244" s="16" t="s">
        <v>25</v>
      </c>
      <c r="B244" s="17" t="s">
        <v>7</v>
      </c>
      <c r="C244" s="91">
        <v>331506.1</v>
      </c>
      <c r="D244" s="91">
        <v>21781.3</v>
      </c>
      <c r="E244" s="91">
        <v>21781.3</v>
      </c>
      <c r="F244" s="92">
        <f>F246</f>
        <v>19</v>
      </c>
      <c r="G244" s="92">
        <f>G246</f>
        <v>5</v>
      </c>
      <c r="H244" s="93">
        <f>H246</f>
        <v>42661.66829</v>
      </c>
      <c r="I244" s="115">
        <f>I246</f>
        <v>22781</v>
      </c>
    </row>
    <row r="245" spans="1:9" ht="14.25" customHeight="1">
      <c r="A245" s="11"/>
      <c r="B245" s="27" t="s">
        <v>5</v>
      </c>
      <c r="C245" s="91"/>
      <c r="D245" s="91"/>
      <c r="E245" s="91"/>
      <c r="F245" s="92"/>
      <c r="G245" s="92"/>
      <c r="H245" s="93"/>
      <c r="I245" s="115"/>
    </row>
    <row r="246" spans="1:9" ht="14.25" customHeight="1">
      <c r="A246" s="11"/>
      <c r="B246" s="45" t="s">
        <v>26</v>
      </c>
      <c r="C246" s="91">
        <v>331506.1</v>
      </c>
      <c r="D246" s="91">
        <v>21781.3</v>
      </c>
      <c r="E246" s="91">
        <v>21781.3</v>
      </c>
      <c r="F246" s="92">
        <f>15+4</f>
        <v>19</v>
      </c>
      <c r="G246" s="92">
        <f>1+4</f>
        <v>5</v>
      </c>
      <c r="H246" s="93">
        <f>20580.66829+22081</f>
        <v>42661.66829</v>
      </c>
      <c r="I246" s="115">
        <f>700+22081</f>
        <v>22781</v>
      </c>
    </row>
    <row r="247" spans="1:9" ht="14.25" customHeight="1">
      <c r="A247" s="11"/>
      <c r="B247" s="45" t="s">
        <v>27</v>
      </c>
      <c r="C247" s="91">
        <v>0</v>
      </c>
      <c r="D247" s="91">
        <v>0</v>
      </c>
      <c r="E247" s="91">
        <v>0</v>
      </c>
      <c r="F247" s="92">
        <v>0</v>
      </c>
      <c r="G247" s="92">
        <v>0</v>
      </c>
      <c r="H247" s="93">
        <v>0</v>
      </c>
      <c r="I247" s="115">
        <v>0</v>
      </c>
    </row>
    <row r="248" spans="1:9" ht="27" customHeight="1">
      <c r="A248" s="120" t="s">
        <v>28</v>
      </c>
      <c r="B248" s="34" t="s">
        <v>9</v>
      </c>
      <c r="C248" s="91">
        <v>0</v>
      </c>
      <c r="D248" s="91">
        <v>0</v>
      </c>
      <c r="E248" s="91">
        <v>0</v>
      </c>
      <c r="F248" s="92">
        <v>0</v>
      </c>
      <c r="G248" s="92">
        <v>0</v>
      </c>
      <c r="H248" s="93">
        <v>0</v>
      </c>
      <c r="I248" s="115">
        <v>0</v>
      </c>
    </row>
    <row r="249" spans="1:9" ht="15" customHeight="1" thickBot="1">
      <c r="A249" s="35" t="s">
        <v>29</v>
      </c>
      <c r="B249" s="36" t="s">
        <v>11</v>
      </c>
      <c r="C249" s="97">
        <v>0</v>
      </c>
      <c r="D249" s="97">
        <v>0</v>
      </c>
      <c r="E249" s="97">
        <v>0</v>
      </c>
      <c r="F249" s="98">
        <v>0</v>
      </c>
      <c r="G249" s="98">
        <v>0</v>
      </c>
      <c r="H249" s="99">
        <v>0</v>
      </c>
      <c r="I249" s="116">
        <v>0</v>
      </c>
    </row>
    <row r="250" spans="1:9" ht="15" customHeight="1" thickTop="1">
      <c r="A250" s="128"/>
      <c r="B250" s="128"/>
      <c r="C250" s="128"/>
      <c r="D250" s="128"/>
      <c r="E250" s="128"/>
      <c r="F250" s="128"/>
      <c r="G250" s="128"/>
      <c r="H250" s="128"/>
      <c r="I250" s="128"/>
    </row>
    <row r="251" spans="1:8" s="42" customFormat="1" ht="15" customHeight="1">
      <c r="A251" s="43"/>
      <c r="H251" s="63"/>
    </row>
    <row r="252" spans="1:9" s="44" customFormat="1" ht="15.75">
      <c r="A252" s="129" t="s">
        <v>42</v>
      </c>
      <c r="B252" s="130"/>
      <c r="C252" s="130"/>
      <c r="D252" s="130"/>
      <c r="E252" s="131"/>
      <c r="F252" s="61"/>
      <c r="G252" s="135" t="s">
        <v>43</v>
      </c>
      <c r="H252" s="136"/>
      <c r="I252" s="137"/>
    </row>
    <row r="253" spans="1:9" s="44" customFormat="1" ht="15.75">
      <c r="A253" s="132"/>
      <c r="B253" s="133"/>
      <c r="C253" s="133"/>
      <c r="D253" s="133"/>
      <c r="E253" s="134"/>
      <c r="F253" s="62"/>
      <c r="G253" s="138"/>
      <c r="H253" s="139"/>
      <c r="I253" s="140"/>
    </row>
    <row r="254" spans="1:9" ht="12.75">
      <c r="A254" s="148"/>
      <c r="B254" s="148"/>
      <c r="C254" s="148"/>
      <c r="D254" s="148"/>
      <c r="E254" s="148"/>
      <c r="F254" s="148"/>
      <c r="G254" s="148"/>
      <c r="H254" s="148"/>
      <c r="I254" s="148"/>
    </row>
  </sheetData>
  <sheetProtection/>
  <mergeCells count="14">
    <mergeCell ref="A250:I250"/>
    <mergeCell ref="A252:E253"/>
    <mergeCell ref="G252:I253"/>
    <mergeCell ref="A3:I3"/>
    <mergeCell ref="A4:I4"/>
    <mergeCell ref="A6:A7"/>
    <mergeCell ref="B6:B7"/>
    <mergeCell ref="C6:C7"/>
    <mergeCell ref="E6:E7"/>
    <mergeCell ref="F6:G6"/>
    <mergeCell ref="H6:I6"/>
    <mergeCell ref="D6:D7"/>
    <mergeCell ref="F99:F100"/>
    <mergeCell ref="G99:G100"/>
  </mergeCells>
  <printOptions horizontalCentered="1"/>
  <pageMargins left="0.7086614173228347" right="0.7086614173228347" top="0.7480314960629921" bottom="0.7480314960629921" header="0.31496062992125984" footer="0.31496062992125984"/>
  <pageSetup firstPageNumber="93" useFirstPageNumber="1" fitToHeight="12" horizontalDpi="600" verticalDpi="600" orientation="landscape" paperSize="9" scale="89" r:id="rId1"/>
  <rowBreaks count="1" manualBreakCount="1">
    <brk id="24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Минэкономразвития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Корнеев</dc:creator>
  <cp:keywords/>
  <dc:description/>
  <cp:lastModifiedBy>Александр Николаевич Титов</cp:lastModifiedBy>
  <cp:lastPrinted>2013-04-24T08:30:51Z</cp:lastPrinted>
  <dcterms:created xsi:type="dcterms:W3CDTF">2010-04-26T08:27:48Z</dcterms:created>
  <dcterms:modified xsi:type="dcterms:W3CDTF">2015-03-20T13:14:26Z</dcterms:modified>
  <cp:category/>
  <cp:version/>
  <cp:contentType/>
  <cp:contentStatus/>
</cp:coreProperties>
</file>