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12390" activeTab="0"/>
  </bookViews>
  <sheets>
    <sheet name="Форма 2 ФЦП" sheetId="1" r:id="rId1"/>
  </sheets>
  <definedNames>
    <definedName name="_xlnm.Print_Titles" localSheetId="0">'Форма 2 ФЦП'!$4:$6</definedName>
    <definedName name="_xlnm.Print_Area" localSheetId="0">'Форма 2 ФЦП'!$A$1:$J$233</definedName>
  </definedNames>
  <calcPr fullCalcOnLoad="1"/>
</workbook>
</file>

<file path=xl/sharedStrings.xml><?xml version="1.0" encoding="utf-8"?>
<sst xmlns="http://schemas.openxmlformats.org/spreadsheetml/2006/main" count="367" uniqueCount="53">
  <si>
    <t>всего, включая контракты прошлых лет</t>
  </si>
  <si>
    <t>в том числе:</t>
  </si>
  <si>
    <t xml:space="preserve">       бюджетные инвестиции</t>
  </si>
  <si>
    <t>1.</t>
  </si>
  <si>
    <t>1.1.</t>
  </si>
  <si>
    <t>1.2.</t>
  </si>
  <si>
    <t>1.3.</t>
  </si>
  <si>
    <t>2.</t>
  </si>
  <si>
    <t>2.1.</t>
  </si>
  <si>
    <t>2.2.</t>
  </si>
  <si>
    <t>2.3.</t>
  </si>
  <si>
    <t>3.1.</t>
  </si>
  <si>
    <t>3.3.</t>
  </si>
  <si>
    <t>3.2.</t>
  </si>
  <si>
    <t>4.</t>
  </si>
  <si>
    <t>4.2.</t>
  </si>
  <si>
    <t>4.3.</t>
  </si>
  <si>
    <t>4.1.</t>
  </si>
  <si>
    <r>
      <t>Капитальные вложения</t>
    </r>
    <r>
      <rPr>
        <sz val="10"/>
        <rFont val="Times New Roman"/>
        <family val="1"/>
      </rPr>
      <t>, всего</t>
    </r>
  </si>
  <si>
    <r>
      <t>НИОКР</t>
    </r>
    <r>
      <rPr>
        <sz val="10"/>
        <rFont val="Times New Roman"/>
        <family val="1"/>
      </rPr>
      <t>, всего</t>
    </r>
  </si>
  <si>
    <r>
      <t>Прочие нужды</t>
    </r>
    <r>
      <rPr>
        <sz val="10"/>
        <rFont val="Times New Roman"/>
        <family val="1"/>
      </rPr>
      <t>, всего</t>
    </r>
  </si>
  <si>
    <t>№ п/п</t>
  </si>
  <si>
    <t>Форма № 2</t>
  </si>
  <si>
    <t>Всего по ФЦП:</t>
  </si>
  <si>
    <t>в рамках госконтрактов</t>
  </si>
  <si>
    <t>федеральный бюджет*</t>
  </si>
  <si>
    <t>бюджеты субъектов РФ и местные бюджеты**</t>
  </si>
  <si>
    <t>внебюджетные источники**</t>
  </si>
  <si>
    <t>Наименования источников финансирования
и направления расходов</t>
  </si>
  <si>
    <t xml:space="preserve">Освоено с начала года
(тыс. рублей) </t>
  </si>
  <si>
    <t>всего, включая контракты прошлых лет
(тыс. рублей)</t>
  </si>
  <si>
    <t xml:space="preserve">       субсидии субъектам РФ</t>
  </si>
  <si>
    <t>в рамках субсидии субъектам РФ</t>
  </si>
  <si>
    <t>субсидии в объекты гос.собственности РФ</t>
  </si>
  <si>
    <t>Бюджетные и/или внебюджетные назначения
на 2015 год
(тыс. рублей)</t>
  </si>
  <si>
    <t>Количество контрактов (соглашений), действующих                      в 2015 году,  единиц</t>
  </si>
  <si>
    <t>Стоимость работ 2015 года по действующим контрактам (соглашениям)</t>
  </si>
  <si>
    <t>Подпрограмма "Развитие экспорта транспортных услуг"</t>
  </si>
  <si>
    <t>Подпрограмма "Железнодорожный транспорт"</t>
  </si>
  <si>
    <t>Подпрограмма "Автомобильные дороги"</t>
  </si>
  <si>
    <t>Подпрограмма "Морской транспорт"</t>
  </si>
  <si>
    <t>Подпрограмма "Внутренний водный транспорт"</t>
  </si>
  <si>
    <t>Подпрограмма "Гражданская авиация"</t>
  </si>
  <si>
    <t>Подпрограмма "Государственный контроль и надзор в сяере транспорта"</t>
  </si>
  <si>
    <t>Расходы общепрограммного характера по программе "Развитие транспортной системы России (2010-2020 годы)"</t>
  </si>
  <si>
    <t>Заместитель Министра ___________________</t>
  </si>
  <si>
    <t>Исполнитель: Щеголева Ксения Александровна                                                                                                     Телефон: (499) 262 79 36; 
E-mail:shchegoleva@ppp-transport.ru</t>
  </si>
  <si>
    <t>Государственный заказчик-координатор Министерство транспорта Российской Федерации</t>
  </si>
  <si>
    <t xml:space="preserve">       бюджетные инвестиции***</t>
  </si>
  <si>
    <t>Обобщенные сведения о финансировании федеральной целевой программы "Развитие транспортной системы России (2010-2020 годы)", ходе заключения контрактов 
и выполнении мероприятий федеральной целевой программы (в денежном выражении) за 9 месяцев 2015 года</t>
  </si>
  <si>
    <t>Кассовые расходы* и фактические расходы**                              за 9 месяцев 2015 года
(тыс. рублей)</t>
  </si>
  <si>
    <t>контракты (соглашения), заключенные             за 9 месяцев 2015 года</t>
  </si>
  <si>
    <t>контракты, заключенные                                     за 9 месяцев 2015 года
(тыс. рублей)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</si>
</sst>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center" vertical="top" wrapText="1"/>
    </xf>
    <xf numFmtId="165" fontId="7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165" fontId="1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65" fontId="1" fillId="0" borderId="18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165" fontId="1" fillId="0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165" fontId="1" fillId="0" borderId="24" xfId="0" applyNumberFormat="1" applyFont="1" applyFill="1" applyBorder="1" applyAlignment="1">
      <alignment horizontal="right" vertical="top" wrapText="1"/>
    </xf>
    <xf numFmtId="3" fontId="1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right" vertical="top" wrapText="1"/>
    </xf>
    <xf numFmtId="0" fontId="11" fillId="0" borderId="22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5" fontId="1" fillId="0" borderId="31" xfId="0" applyNumberFormat="1" applyFont="1" applyFill="1" applyBorder="1" applyAlignment="1">
      <alignment horizontal="right" vertical="top" wrapText="1"/>
    </xf>
    <xf numFmtId="3" fontId="1" fillId="0" borderId="31" xfId="0" applyNumberFormat="1" applyFont="1" applyFill="1" applyBorder="1" applyAlignment="1">
      <alignment horizontal="right" vertical="top" wrapText="1"/>
    </xf>
    <xf numFmtId="166" fontId="1" fillId="0" borderId="18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5" fontId="7" fillId="0" borderId="32" xfId="0" applyNumberFormat="1" applyFont="1" applyFill="1" applyBorder="1" applyAlignment="1">
      <alignment horizontal="center" vertical="top" wrapText="1"/>
    </xf>
    <xf numFmtId="165" fontId="7" fillId="0" borderId="35" xfId="0" applyNumberFormat="1" applyFont="1" applyFill="1" applyBorder="1" applyAlignment="1">
      <alignment horizontal="center" vertical="top" wrapText="1"/>
    </xf>
    <xf numFmtId="165" fontId="7" fillId="0" borderId="34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35"/>
  <sheetViews>
    <sheetView tabSelected="1" view="pageBreakPreview" zoomScale="85" zoomScaleSheetLayoutView="85" zoomScalePageLayoutView="0" workbookViewId="0" topLeftCell="A207">
      <selection activeCell="D7" sqref="D7"/>
    </sheetView>
  </sheetViews>
  <sheetFormatPr defaultColWidth="9.00390625" defaultRowHeight="12.75"/>
  <cols>
    <col min="1" max="1" width="4.75390625" style="3" customWidth="1"/>
    <col min="2" max="2" width="25.75390625" style="3" customWidth="1"/>
    <col min="3" max="4" width="14.75390625" style="9" customWidth="1"/>
    <col min="5" max="5" width="14.625" style="9" customWidth="1"/>
    <col min="6" max="6" width="14.625" style="3" customWidth="1"/>
    <col min="7" max="7" width="14.75390625" style="3" customWidth="1"/>
    <col min="8" max="8" width="17.75390625" style="9" customWidth="1"/>
    <col min="9" max="9" width="20.125" style="11" customWidth="1"/>
    <col min="10" max="10" width="1.00390625" style="2" customWidth="1"/>
    <col min="11" max="11" width="19.875" style="8" customWidth="1"/>
    <col min="12" max="16384" width="9.125" style="2" customWidth="1"/>
  </cols>
  <sheetData>
    <row r="1" spans="6:10" ht="12" customHeight="1">
      <c r="F1" s="7"/>
      <c r="I1" s="10" t="s">
        <v>22</v>
      </c>
      <c r="J1" s="3"/>
    </row>
    <row r="2" spans="2:10" ht="51.75" customHeight="1">
      <c r="B2" s="66" t="s">
        <v>49</v>
      </c>
      <c r="C2" s="66"/>
      <c r="D2" s="66"/>
      <c r="E2" s="66"/>
      <c r="F2" s="66"/>
      <c r="G2" s="66"/>
      <c r="H2" s="66"/>
      <c r="I2" s="66"/>
      <c r="J2" s="3"/>
    </row>
    <row r="3" spans="1:10" ht="15" customHeight="1" thickBot="1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3"/>
    </row>
    <row r="4" spans="1:10" ht="37.5" customHeight="1" thickBot="1" thickTop="1">
      <c r="A4" s="67" t="s">
        <v>21</v>
      </c>
      <c r="B4" s="67" t="s">
        <v>28</v>
      </c>
      <c r="C4" s="71" t="s">
        <v>34</v>
      </c>
      <c r="D4" s="71" t="s">
        <v>29</v>
      </c>
      <c r="E4" s="71" t="s">
        <v>50</v>
      </c>
      <c r="F4" s="64" t="s">
        <v>35</v>
      </c>
      <c r="G4" s="65"/>
      <c r="H4" s="69" t="s">
        <v>36</v>
      </c>
      <c r="I4" s="70"/>
      <c r="J4" s="6"/>
    </row>
    <row r="5" spans="1:10" ht="62.25" customHeight="1" thickBot="1" thickTop="1">
      <c r="A5" s="68"/>
      <c r="B5" s="68"/>
      <c r="C5" s="72"/>
      <c r="D5" s="72"/>
      <c r="E5" s="72"/>
      <c r="F5" s="14" t="s">
        <v>0</v>
      </c>
      <c r="G5" s="15" t="s">
        <v>51</v>
      </c>
      <c r="H5" s="16" t="s">
        <v>30</v>
      </c>
      <c r="I5" s="17" t="s">
        <v>52</v>
      </c>
      <c r="J5" s="6"/>
    </row>
    <row r="6" spans="1:10" ht="12" customHeight="1" thickBot="1" thickTop="1">
      <c r="A6" s="18">
        <v>1</v>
      </c>
      <c r="B6" s="18">
        <v>2</v>
      </c>
      <c r="C6" s="52">
        <v>3</v>
      </c>
      <c r="D6" s="52">
        <v>4</v>
      </c>
      <c r="E6" s="52">
        <v>5</v>
      </c>
      <c r="F6" s="53">
        <v>6</v>
      </c>
      <c r="G6" s="53">
        <v>7</v>
      </c>
      <c r="H6" s="53">
        <v>8</v>
      </c>
      <c r="I6" s="54">
        <v>9</v>
      </c>
      <c r="J6" s="6"/>
    </row>
    <row r="7" spans="1:10" ht="12.75" customHeight="1" thickTop="1">
      <c r="A7" s="19" t="s">
        <v>3</v>
      </c>
      <c r="B7" s="20" t="s">
        <v>23</v>
      </c>
      <c r="C7" s="21">
        <f>C9+C10+C11</f>
        <v>959655332.3</v>
      </c>
      <c r="D7" s="21">
        <f aca="true" t="shared" si="0" ref="D7:I7">D9+D10+D11</f>
        <v>433969213.93899995</v>
      </c>
      <c r="E7" s="21">
        <f t="shared" si="0"/>
        <v>450974884.521</v>
      </c>
      <c r="F7" s="22">
        <f t="shared" si="0"/>
        <v>5397</v>
      </c>
      <c r="G7" s="22">
        <f t="shared" si="0"/>
        <v>1940</v>
      </c>
      <c r="H7" s="21">
        <f t="shared" si="0"/>
        <v>1676340724.25745</v>
      </c>
      <c r="I7" s="21">
        <f t="shared" si="0"/>
        <v>321876919.81245005</v>
      </c>
      <c r="J7" s="6"/>
    </row>
    <row r="8" spans="1:10" ht="12.75" customHeight="1">
      <c r="A8" s="23"/>
      <c r="B8" s="24" t="s">
        <v>1</v>
      </c>
      <c r="C8" s="25"/>
      <c r="D8" s="59"/>
      <c r="E8" s="25"/>
      <c r="F8" s="25"/>
      <c r="G8" s="25"/>
      <c r="H8" s="25"/>
      <c r="I8" s="25"/>
      <c r="J8" s="6"/>
    </row>
    <row r="9" spans="1:10" ht="12.75" customHeight="1">
      <c r="A9" s="26" t="s">
        <v>4</v>
      </c>
      <c r="B9" s="27" t="s">
        <v>25</v>
      </c>
      <c r="C9" s="28">
        <f>C13+C21+C25</f>
        <v>336811532.3</v>
      </c>
      <c r="D9" s="28">
        <f aca="true" t="shared" si="1" ref="D9:I9">D13+D21+D25</f>
        <v>163286293.84399998</v>
      </c>
      <c r="E9" s="28">
        <f t="shared" si="1"/>
        <v>183381469.22500002</v>
      </c>
      <c r="F9" s="29">
        <f>F13+F21+F25</f>
        <v>2560</v>
      </c>
      <c r="G9" s="29">
        <f t="shared" si="1"/>
        <v>1018</v>
      </c>
      <c r="H9" s="28">
        <f t="shared" si="1"/>
        <v>303988538.43745</v>
      </c>
      <c r="I9" s="28">
        <f t="shared" si="1"/>
        <v>156019488.39845002</v>
      </c>
      <c r="J9" s="6"/>
    </row>
    <row r="10" spans="1:10" ht="24.75" customHeight="1">
      <c r="A10" s="30" t="s">
        <v>5</v>
      </c>
      <c r="B10" s="31" t="s">
        <v>26</v>
      </c>
      <c r="C10" s="28">
        <f>C18+C22+C29</f>
        <v>10503400</v>
      </c>
      <c r="D10" s="28">
        <f aca="true" t="shared" si="2" ref="D10:I10">D18+D22+D29</f>
        <v>6481537.095</v>
      </c>
      <c r="E10" s="28">
        <f t="shared" si="2"/>
        <v>6481779.796</v>
      </c>
      <c r="F10" s="29">
        <f t="shared" si="2"/>
        <v>31</v>
      </c>
      <c r="G10" s="29">
        <f t="shared" si="2"/>
        <v>24</v>
      </c>
      <c r="H10" s="28">
        <f t="shared" si="2"/>
        <v>11584264.32</v>
      </c>
      <c r="I10" s="28">
        <f t="shared" si="2"/>
        <v>6023688.0139999995</v>
      </c>
      <c r="J10" s="6"/>
    </row>
    <row r="11" spans="1:10" ht="13.5" customHeight="1" thickBot="1">
      <c r="A11" s="32" t="s">
        <v>6</v>
      </c>
      <c r="B11" s="33" t="s">
        <v>27</v>
      </c>
      <c r="C11" s="34">
        <f>C19+C23+C30</f>
        <v>612340400</v>
      </c>
      <c r="D11" s="34">
        <f aca="true" t="shared" si="3" ref="D11:I11">D19+D23+D30</f>
        <v>264201382.99999997</v>
      </c>
      <c r="E11" s="34">
        <f t="shared" si="3"/>
        <v>261111635.5</v>
      </c>
      <c r="F11" s="35">
        <f t="shared" si="3"/>
        <v>2806</v>
      </c>
      <c r="G11" s="35">
        <f t="shared" si="3"/>
        <v>898</v>
      </c>
      <c r="H11" s="34">
        <f t="shared" si="3"/>
        <v>1360767921.5</v>
      </c>
      <c r="I11" s="34">
        <f t="shared" si="3"/>
        <v>159833743.4</v>
      </c>
      <c r="J11" s="6"/>
    </row>
    <row r="12" spans="1:10" ht="13.5" customHeight="1" thickTop="1">
      <c r="A12" s="19" t="s">
        <v>7</v>
      </c>
      <c r="B12" s="36" t="s">
        <v>18</v>
      </c>
      <c r="C12" s="21">
        <f>C13+C18+C19</f>
        <v>797606227.1</v>
      </c>
      <c r="D12" s="21">
        <f aca="true" t="shared" si="4" ref="D12:I12">D13+D18+D19</f>
        <v>370233693.71299994</v>
      </c>
      <c r="E12" s="21">
        <f t="shared" si="4"/>
        <v>378688568.995</v>
      </c>
      <c r="F12" s="22">
        <f t="shared" si="4"/>
        <v>4375</v>
      </c>
      <c r="G12" s="22">
        <f t="shared" si="4"/>
        <v>1362</v>
      </c>
      <c r="H12" s="21">
        <f t="shared" si="4"/>
        <v>1554733675.94645</v>
      </c>
      <c r="I12" s="21">
        <f t="shared" si="4"/>
        <v>222747410.92845</v>
      </c>
      <c r="J12" s="6"/>
    </row>
    <row r="13" spans="1:10" ht="12" customHeight="1">
      <c r="A13" s="30" t="s">
        <v>8</v>
      </c>
      <c r="B13" s="31" t="s">
        <v>25</v>
      </c>
      <c r="C13" s="28">
        <f>C15+C16+C17</f>
        <v>234371727.10000002</v>
      </c>
      <c r="D13" s="28">
        <f aca="true" t="shared" si="5" ref="D13:I13">D15+D16+D17</f>
        <v>100755890.01799999</v>
      </c>
      <c r="E13" s="28">
        <f t="shared" si="5"/>
        <v>112131442.099</v>
      </c>
      <c r="F13" s="29">
        <f>F15+F16+F17</f>
        <v>1914</v>
      </c>
      <c r="G13" s="29">
        <f t="shared" si="5"/>
        <v>595</v>
      </c>
      <c r="H13" s="28">
        <f t="shared" si="5"/>
        <v>203195136.12645</v>
      </c>
      <c r="I13" s="28">
        <f t="shared" si="5"/>
        <v>57534870.51445</v>
      </c>
      <c r="J13" s="6"/>
    </row>
    <row r="14" spans="1:10" ht="15" customHeight="1">
      <c r="A14" s="30"/>
      <c r="B14" s="37" t="s">
        <v>1</v>
      </c>
      <c r="C14" s="28"/>
      <c r="D14" s="28"/>
      <c r="E14" s="28"/>
      <c r="F14" s="29"/>
      <c r="G14" s="29"/>
      <c r="H14" s="28"/>
      <c r="I14" s="28"/>
      <c r="J14" s="6"/>
    </row>
    <row r="15" spans="1:10" ht="11.25" customHeight="1">
      <c r="A15" s="30"/>
      <c r="B15" s="38" t="s">
        <v>2</v>
      </c>
      <c r="C15" s="28">
        <f>C40+C65+C90+C115+C140+C165+C190+C215</f>
        <v>185785902.4</v>
      </c>
      <c r="D15" s="28">
        <f aca="true" t="shared" si="6" ref="D15:I15">D40+D65+D90+D115+D140+D165+D190+D215</f>
        <v>92002381.239</v>
      </c>
      <c r="E15" s="28">
        <f t="shared" si="6"/>
        <v>95046241.47</v>
      </c>
      <c r="F15" s="29">
        <f t="shared" si="6"/>
        <v>1895</v>
      </c>
      <c r="G15" s="29">
        <f t="shared" si="6"/>
        <v>583</v>
      </c>
      <c r="H15" s="28">
        <f t="shared" si="6"/>
        <v>154792885.52645</v>
      </c>
      <c r="I15" s="28">
        <f t="shared" si="6"/>
        <v>24000539.714449998</v>
      </c>
      <c r="J15" s="6"/>
    </row>
    <row r="16" spans="1:10" ht="23.25" customHeight="1">
      <c r="A16" s="26"/>
      <c r="B16" s="39" t="s">
        <v>33</v>
      </c>
      <c r="C16" s="28">
        <f>C41+C66+C91+C116+C141+C166+C191+C216</f>
        <v>0</v>
      </c>
      <c r="D16" s="28">
        <f aca="true" t="shared" si="7" ref="D16:I17">D41+D66+D91+D116+D141+D166+D191+D216</f>
        <v>0</v>
      </c>
      <c r="E16" s="28">
        <f t="shared" si="7"/>
        <v>0</v>
      </c>
      <c r="F16" s="29">
        <f t="shared" si="7"/>
        <v>0</v>
      </c>
      <c r="G16" s="29">
        <f t="shared" si="7"/>
        <v>0</v>
      </c>
      <c r="H16" s="28">
        <f t="shared" si="7"/>
        <v>0</v>
      </c>
      <c r="I16" s="28">
        <f t="shared" si="7"/>
        <v>0</v>
      </c>
      <c r="J16" s="6"/>
    </row>
    <row r="17" spans="1:10" ht="12.75" customHeight="1">
      <c r="A17" s="40"/>
      <c r="B17" s="39" t="s">
        <v>31</v>
      </c>
      <c r="C17" s="28">
        <f>C42+C67+C92+C117+C142+C167+C192+C217</f>
        <v>48585824.7</v>
      </c>
      <c r="D17" s="28">
        <f t="shared" si="7"/>
        <v>8753508.779</v>
      </c>
      <c r="E17" s="28">
        <f t="shared" si="7"/>
        <v>17085200.629</v>
      </c>
      <c r="F17" s="29">
        <f t="shared" si="7"/>
        <v>19</v>
      </c>
      <c r="G17" s="29">
        <f t="shared" si="7"/>
        <v>12</v>
      </c>
      <c r="H17" s="28">
        <f t="shared" si="7"/>
        <v>48402250.6</v>
      </c>
      <c r="I17" s="28">
        <f t="shared" si="7"/>
        <v>33534330.8</v>
      </c>
      <c r="J17" s="6"/>
    </row>
    <row r="18" spans="1:10" ht="21.75" customHeight="1">
      <c r="A18" s="30" t="s">
        <v>9</v>
      </c>
      <c r="B18" s="41" t="s">
        <v>26</v>
      </c>
      <c r="C18" s="28">
        <f aca="true" t="shared" si="8" ref="C18:I18">C43+C68+C93+C118+C143+C168+C193+C218</f>
        <v>10503400</v>
      </c>
      <c r="D18" s="28">
        <f t="shared" si="8"/>
        <v>6481537.095</v>
      </c>
      <c r="E18" s="28">
        <f t="shared" si="8"/>
        <v>6481779.796</v>
      </c>
      <c r="F18" s="29">
        <f>F43+F168</f>
        <v>31</v>
      </c>
      <c r="G18" s="29">
        <f t="shared" si="8"/>
        <v>24</v>
      </c>
      <c r="H18" s="28">
        <f t="shared" si="8"/>
        <v>11584264.32</v>
      </c>
      <c r="I18" s="28">
        <f t="shared" si="8"/>
        <v>6023688.0139999995</v>
      </c>
      <c r="J18" s="6"/>
    </row>
    <row r="19" spans="1:10" ht="14.25" customHeight="1" thickBot="1">
      <c r="A19" s="32" t="s">
        <v>10</v>
      </c>
      <c r="B19" s="42" t="s">
        <v>27</v>
      </c>
      <c r="C19" s="28">
        <f>C44+C69+C94+C119+C144+C169+C194+C219</f>
        <v>552731100</v>
      </c>
      <c r="D19" s="28">
        <f aca="true" t="shared" si="9" ref="D19:I19">D44+D69+D94+D119+D144+D169+D194+D219</f>
        <v>262996266.59999996</v>
      </c>
      <c r="E19" s="28">
        <f t="shared" si="9"/>
        <v>260075347.1</v>
      </c>
      <c r="F19" s="29">
        <f t="shared" si="9"/>
        <v>2430</v>
      </c>
      <c r="G19" s="29">
        <f t="shared" si="9"/>
        <v>743</v>
      </c>
      <c r="H19" s="28">
        <f t="shared" si="9"/>
        <v>1339954275.5</v>
      </c>
      <c r="I19" s="28">
        <f t="shared" si="9"/>
        <v>159188852.4</v>
      </c>
      <c r="J19" s="6"/>
    </row>
    <row r="20" spans="1:10" ht="14.25" customHeight="1" thickTop="1">
      <c r="A20" s="19">
        <v>3</v>
      </c>
      <c r="B20" s="36" t="s">
        <v>19</v>
      </c>
      <c r="C20" s="21">
        <f>C21+C22+C23</f>
        <v>1832405.2999999998</v>
      </c>
      <c r="D20" s="21">
        <f aca="true" t="shared" si="10" ref="D20:I20">D21+D22+D23</f>
        <v>830971.798</v>
      </c>
      <c r="E20" s="21">
        <f t="shared" si="10"/>
        <v>638979.098</v>
      </c>
      <c r="F20" s="22">
        <f t="shared" si="10"/>
        <v>512</v>
      </c>
      <c r="G20" s="22">
        <f t="shared" si="10"/>
        <v>176</v>
      </c>
      <c r="H20" s="21">
        <f t="shared" si="10"/>
        <v>2021138.822</v>
      </c>
      <c r="I20" s="21">
        <f t="shared" si="10"/>
        <v>760314.7</v>
      </c>
      <c r="J20" s="6"/>
    </row>
    <row r="21" spans="1:10" ht="14.25" customHeight="1">
      <c r="A21" s="40" t="s">
        <v>11</v>
      </c>
      <c r="B21" s="43" t="s">
        <v>25</v>
      </c>
      <c r="C21" s="28">
        <f>C46+C71+C96+C121+C146+C171+C196+C221</f>
        <v>848605.2999999998</v>
      </c>
      <c r="D21" s="28">
        <f aca="true" t="shared" si="11" ref="D21:I21">D46+D71+D96+D121+D146+D171+D196+D221</f>
        <v>421007.79799999995</v>
      </c>
      <c r="E21" s="28">
        <f t="shared" si="11"/>
        <v>397843.09799999994</v>
      </c>
      <c r="F21" s="29">
        <f t="shared" si="11"/>
        <v>147</v>
      </c>
      <c r="G21" s="29">
        <f t="shared" si="11"/>
        <v>21</v>
      </c>
      <c r="H21" s="28">
        <f t="shared" si="11"/>
        <v>824792.8219999999</v>
      </c>
      <c r="I21" s="28">
        <f t="shared" si="11"/>
        <v>115423.7</v>
      </c>
      <c r="J21" s="6"/>
    </row>
    <row r="22" spans="1:10" ht="22.5" customHeight="1">
      <c r="A22" s="40" t="s">
        <v>13</v>
      </c>
      <c r="B22" s="43" t="s">
        <v>26</v>
      </c>
      <c r="C22" s="28">
        <f aca="true" t="shared" si="12" ref="C22:I22">C47+C72+C97+C122+C147+C172+C197+C222</f>
        <v>0</v>
      </c>
      <c r="D22" s="28">
        <f t="shared" si="12"/>
        <v>0</v>
      </c>
      <c r="E22" s="28">
        <f t="shared" si="12"/>
        <v>0</v>
      </c>
      <c r="F22" s="29">
        <f t="shared" si="12"/>
        <v>0</v>
      </c>
      <c r="G22" s="29">
        <f t="shared" si="12"/>
        <v>0</v>
      </c>
      <c r="H22" s="28">
        <f t="shared" si="12"/>
        <v>0</v>
      </c>
      <c r="I22" s="28">
        <f t="shared" si="12"/>
        <v>0</v>
      </c>
      <c r="J22" s="6"/>
    </row>
    <row r="23" spans="1:10" ht="14.25" customHeight="1" thickBot="1">
      <c r="A23" s="32" t="s">
        <v>12</v>
      </c>
      <c r="B23" s="42" t="s">
        <v>27</v>
      </c>
      <c r="C23" s="28">
        <f aca="true" t="shared" si="13" ref="C23:I23">C48+C73+C98+C123+C148+C173+C198+C223</f>
        <v>983800</v>
      </c>
      <c r="D23" s="28">
        <f t="shared" si="13"/>
        <v>409964</v>
      </c>
      <c r="E23" s="28">
        <f t="shared" si="13"/>
        <v>241136</v>
      </c>
      <c r="F23" s="29">
        <f t="shared" si="13"/>
        <v>365</v>
      </c>
      <c r="G23" s="29">
        <f t="shared" si="13"/>
        <v>155</v>
      </c>
      <c r="H23" s="28">
        <f t="shared" si="13"/>
        <v>1196346</v>
      </c>
      <c r="I23" s="28">
        <f t="shared" si="13"/>
        <v>644891</v>
      </c>
      <c r="J23" s="6"/>
    </row>
    <row r="24" spans="1:10" ht="14.25" customHeight="1" thickTop="1">
      <c r="A24" s="19" t="s">
        <v>14</v>
      </c>
      <c r="B24" s="20" t="s">
        <v>20</v>
      </c>
      <c r="C24" s="21">
        <f>C25+C29+C30</f>
        <v>160216699.89999998</v>
      </c>
      <c r="D24" s="21">
        <f aca="true" t="shared" si="14" ref="D24:I24">D25+D29+D30</f>
        <v>62904548.427999996</v>
      </c>
      <c r="E24" s="21">
        <f t="shared" si="14"/>
        <v>71647336.428</v>
      </c>
      <c r="F24" s="22">
        <f t="shared" si="14"/>
        <v>510</v>
      </c>
      <c r="G24" s="22">
        <f t="shared" si="14"/>
        <v>402</v>
      </c>
      <c r="H24" s="21">
        <f t="shared" si="14"/>
        <v>119585909.48900001</v>
      </c>
      <c r="I24" s="21">
        <f t="shared" si="14"/>
        <v>98369194.184</v>
      </c>
      <c r="J24" s="6"/>
    </row>
    <row r="25" spans="1:10" ht="14.25" customHeight="1">
      <c r="A25" s="30" t="s">
        <v>17</v>
      </c>
      <c r="B25" s="37" t="s">
        <v>25</v>
      </c>
      <c r="C25" s="28">
        <f>C27+C28-C227+C225</f>
        <v>101591199.89999999</v>
      </c>
      <c r="D25" s="28">
        <f>D50+D75+D100+D125+D150+D175+D225</f>
        <v>62109396.028</v>
      </c>
      <c r="E25" s="28">
        <f>E50+E75+E100+E125+E150+E175+E225</f>
        <v>70852184.028</v>
      </c>
      <c r="F25" s="29">
        <f>F27+F225-F227+F28</f>
        <v>499</v>
      </c>
      <c r="G25" s="29">
        <f>G27+G225-G227+G28</f>
        <v>402</v>
      </c>
      <c r="H25" s="28">
        <f>H50+H75+H100+H125+H150+H175+H225</f>
        <v>99968609.48900001</v>
      </c>
      <c r="I25" s="28">
        <f>I50+I75+I100+I125+I150+I175+I225</f>
        <v>98369194.184</v>
      </c>
      <c r="J25" s="6"/>
    </row>
    <row r="26" spans="1:10" ht="12" customHeight="1">
      <c r="A26" s="30"/>
      <c r="B26" s="31" t="s">
        <v>1</v>
      </c>
      <c r="C26" s="28"/>
      <c r="D26" s="28"/>
      <c r="E26" s="28"/>
      <c r="F26" s="29"/>
      <c r="G26" s="29"/>
      <c r="H26" s="28"/>
      <c r="I26" s="28"/>
      <c r="J26" s="6"/>
    </row>
    <row r="27" spans="1:10" ht="14.25" customHeight="1">
      <c r="A27" s="30"/>
      <c r="B27" s="44" t="s">
        <v>24</v>
      </c>
      <c r="C27" s="28">
        <f>C52+C77+C102+C127+C152+C177+C202+C227+C125-C127</f>
        <v>101344957.39999999</v>
      </c>
      <c r="D27" s="28">
        <f aca="true" t="shared" si="15" ref="D27:I27">D52+D77+D102+D127+D152+D177+D202+D227</f>
        <v>62031219.028</v>
      </c>
      <c r="E27" s="28">
        <f t="shared" si="15"/>
        <v>70725591.128</v>
      </c>
      <c r="F27" s="29">
        <f t="shared" si="15"/>
        <v>415</v>
      </c>
      <c r="G27" s="29">
        <f t="shared" si="15"/>
        <v>330</v>
      </c>
      <c r="H27" s="28">
        <f>H52+H77+H102+H127+H152+H177+H202+H227</f>
        <v>99899505.089</v>
      </c>
      <c r="I27" s="28">
        <f t="shared" si="15"/>
        <v>98300671.684</v>
      </c>
      <c r="J27" s="6"/>
    </row>
    <row r="28" spans="1:10" ht="14.25" customHeight="1">
      <c r="A28" s="30"/>
      <c r="B28" s="45" t="s">
        <v>32</v>
      </c>
      <c r="C28" s="28">
        <f aca="true" t="shared" si="16" ref="C28:I28">C53+C78+C103+C128+C153+C178+C203+C228</f>
        <v>0</v>
      </c>
      <c r="D28" s="28">
        <f t="shared" si="16"/>
        <v>0</v>
      </c>
      <c r="E28" s="28">
        <f t="shared" si="16"/>
        <v>0</v>
      </c>
      <c r="F28" s="29">
        <f t="shared" si="16"/>
        <v>0</v>
      </c>
      <c r="G28" s="29">
        <f t="shared" si="16"/>
        <v>0</v>
      </c>
      <c r="H28" s="28">
        <f t="shared" si="16"/>
        <v>0</v>
      </c>
      <c r="I28" s="28">
        <f t="shared" si="16"/>
        <v>0</v>
      </c>
      <c r="J28" s="6"/>
    </row>
    <row r="29" spans="1:10" ht="24.75" customHeight="1">
      <c r="A29" s="30" t="s">
        <v>15</v>
      </c>
      <c r="B29" s="31" t="s">
        <v>26</v>
      </c>
      <c r="C29" s="28">
        <f aca="true" t="shared" si="17" ref="C29:I29">C54+C79+C104+C129+C154+C179+C204+C229</f>
        <v>0</v>
      </c>
      <c r="D29" s="28">
        <f t="shared" si="17"/>
        <v>0</v>
      </c>
      <c r="E29" s="28">
        <f t="shared" si="17"/>
        <v>0</v>
      </c>
      <c r="F29" s="29">
        <f t="shared" si="17"/>
        <v>0</v>
      </c>
      <c r="G29" s="29">
        <f t="shared" si="17"/>
        <v>0</v>
      </c>
      <c r="H29" s="28">
        <f t="shared" si="17"/>
        <v>0</v>
      </c>
      <c r="I29" s="28">
        <f t="shared" si="17"/>
        <v>0</v>
      </c>
      <c r="J29" s="6"/>
    </row>
    <row r="30" spans="1:13" ht="15" customHeight="1" thickBot="1">
      <c r="A30" s="46" t="s">
        <v>16</v>
      </c>
      <c r="B30" s="47" t="s">
        <v>27</v>
      </c>
      <c r="C30" s="34">
        <f aca="true" t="shared" si="18" ref="C30:I30">C55+C80+C105+C130+C155+C180+C205+C230</f>
        <v>58625500</v>
      </c>
      <c r="D30" s="34">
        <f t="shared" si="18"/>
        <v>795152.4</v>
      </c>
      <c r="E30" s="34">
        <f t="shared" si="18"/>
        <v>795152.4</v>
      </c>
      <c r="F30" s="35">
        <f t="shared" si="18"/>
        <v>11</v>
      </c>
      <c r="G30" s="35">
        <f t="shared" si="18"/>
        <v>0</v>
      </c>
      <c r="H30" s="34">
        <f t="shared" si="18"/>
        <v>19617300</v>
      </c>
      <c r="I30" s="34">
        <f t="shared" si="18"/>
        <v>0</v>
      </c>
      <c r="J30" s="6"/>
      <c r="L30" s="3"/>
      <c r="M30" s="3"/>
    </row>
    <row r="31" spans="1:13" ht="39" customHeight="1" hidden="1" thickBot="1" thickTop="1">
      <c r="A31" s="13"/>
      <c r="B31" s="48"/>
      <c r="C31" s="49"/>
      <c r="D31" s="49"/>
      <c r="E31" s="49"/>
      <c r="F31" s="50"/>
      <c r="G31" s="50"/>
      <c r="H31" s="49"/>
      <c r="I31" s="51"/>
      <c r="J31" s="6"/>
      <c r="L31" s="3"/>
      <c r="M31" s="3"/>
    </row>
    <row r="32" spans="1:13" ht="30.75" customHeight="1" thickTop="1">
      <c r="A32" s="19" t="s">
        <v>3</v>
      </c>
      <c r="B32" s="60" t="s">
        <v>37</v>
      </c>
      <c r="C32" s="21">
        <f>C34+C35+C36</f>
        <v>49975500.4</v>
      </c>
      <c r="D32" s="21">
        <f aca="true" t="shared" si="19" ref="D32:I32">D34+D35+D36</f>
        <v>2305629.3</v>
      </c>
      <c r="E32" s="21">
        <f t="shared" si="19"/>
        <v>2620239.4000000004</v>
      </c>
      <c r="F32" s="22">
        <f t="shared" si="19"/>
        <v>205</v>
      </c>
      <c r="G32" s="22">
        <f t="shared" si="19"/>
        <v>60</v>
      </c>
      <c r="H32" s="21">
        <f t="shared" si="19"/>
        <v>15556436.5</v>
      </c>
      <c r="I32" s="21">
        <f t="shared" si="19"/>
        <v>4312779.5</v>
      </c>
      <c r="J32" s="6"/>
      <c r="L32" s="3"/>
      <c r="M32" s="3"/>
    </row>
    <row r="33" spans="1:13" ht="15" customHeight="1">
      <c r="A33" s="23"/>
      <c r="B33" s="24" t="s">
        <v>1</v>
      </c>
      <c r="C33" s="25"/>
      <c r="D33" s="25"/>
      <c r="E33" s="25"/>
      <c r="F33" s="61"/>
      <c r="G33" s="61"/>
      <c r="H33" s="25"/>
      <c r="I33" s="25"/>
      <c r="J33" s="6"/>
      <c r="L33" s="3"/>
      <c r="M33" s="3"/>
    </row>
    <row r="34" spans="1:13" ht="15" customHeight="1">
      <c r="A34" s="26" t="s">
        <v>4</v>
      </c>
      <c r="B34" s="27" t="s">
        <v>25</v>
      </c>
      <c r="C34" s="28">
        <f>C38+C46+C50</f>
        <v>10223700.399999999</v>
      </c>
      <c r="D34" s="28">
        <f aca="true" t="shared" si="20" ref="D34:I34">D38+D46+D50</f>
        <v>2305629.3</v>
      </c>
      <c r="E34" s="28">
        <f t="shared" si="20"/>
        <v>1522935.8</v>
      </c>
      <c r="F34" s="29">
        <f t="shared" si="20"/>
        <v>27</v>
      </c>
      <c r="G34" s="29">
        <f t="shared" si="20"/>
        <v>8</v>
      </c>
      <c r="H34" s="28">
        <f t="shared" si="20"/>
        <v>7593067.7</v>
      </c>
      <c r="I34" s="28">
        <f t="shared" si="20"/>
        <v>772144.7000000001</v>
      </c>
      <c r="J34" s="6"/>
      <c r="L34" s="3"/>
      <c r="M34" s="3"/>
    </row>
    <row r="35" spans="1:13" ht="15" customHeight="1">
      <c r="A35" s="30" t="s">
        <v>5</v>
      </c>
      <c r="B35" s="31" t="s">
        <v>26</v>
      </c>
      <c r="C35" s="28">
        <f>C43+C47+C54</f>
        <v>493700</v>
      </c>
      <c r="D35" s="28">
        <f aca="true" t="shared" si="21" ref="D35:I35">D43+D47+D54</f>
        <v>0</v>
      </c>
      <c r="E35" s="28">
        <f t="shared" si="21"/>
        <v>0</v>
      </c>
      <c r="F35" s="29">
        <f t="shared" si="21"/>
        <v>1</v>
      </c>
      <c r="G35" s="29">
        <f t="shared" si="21"/>
        <v>0</v>
      </c>
      <c r="H35" s="28">
        <f t="shared" si="21"/>
        <v>1395958.8</v>
      </c>
      <c r="I35" s="28">
        <f t="shared" si="21"/>
        <v>0</v>
      </c>
      <c r="J35" s="6"/>
      <c r="L35" s="3"/>
      <c r="M35" s="3"/>
    </row>
    <row r="36" spans="1:13" ht="15" customHeight="1" thickBot="1">
      <c r="A36" s="32" t="s">
        <v>6</v>
      </c>
      <c r="B36" s="33" t="s">
        <v>27</v>
      </c>
      <c r="C36" s="34">
        <f>C44+C48+C55</f>
        <v>39258100</v>
      </c>
      <c r="D36" s="34">
        <f aca="true" t="shared" si="22" ref="D36:I36">D44+D48+D55</f>
        <v>0</v>
      </c>
      <c r="E36" s="34">
        <f t="shared" si="22"/>
        <v>1097303.6</v>
      </c>
      <c r="F36" s="35">
        <f t="shared" si="22"/>
        <v>177</v>
      </c>
      <c r="G36" s="35">
        <f t="shared" si="22"/>
        <v>52</v>
      </c>
      <c r="H36" s="34">
        <f t="shared" si="22"/>
        <v>6567410</v>
      </c>
      <c r="I36" s="34">
        <f t="shared" si="22"/>
        <v>3540634.8</v>
      </c>
      <c r="J36" s="6"/>
      <c r="L36" s="3"/>
      <c r="M36" s="3"/>
    </row>
    <row r="37" spans="1:13" ht="15" customHeight="1" thickTop="1">
      <c r="A37" s="19" t="s">
        <v>7</v>
      </c>
      <c r="B37" s="36" t="s">
        <v>18</v>
      </c>
      <c r="C37" s="21">
        <f>C38+C43+C44</f>
        <v>49862460.7</v>
      </c>
      <c r="D37" s="21">
        <f aca="true" t="shared" si="23" ref="D37:I37">D38+D43+D44</f>
        <v>2214906.5</v>
      </c>
      <c r="E37" s="21">
        <f t="shared" si="23"/>
        <v>2556733.4000000004</v>
      </c>
      <c r="F37" s="22">
        <f t="shared" si="23"/>
        <v>201</v>
      </c>
      <c r="G37" s="22">
        <f t="shared" si="23"/>
        <v>59</v>
      </c>
      <c r="H37" s="21">
        <f t="shared" si="23"/>
        <v>15443984</v>
      </c>
      <c r="I37" s="21">
        <f t="shared" si="23"/>
        <v>4293794.7</v>
      </c>
      <c r="J37" s="6"/>
      <c r="L37" s="3"/>
      <c r="M37" s="3"/>
    </row>
    <row r="38" spans="1:13" ht="15" customHeight="1">
      <c r="A38" s="30" t="s">
        <v>8</v>
      </c>
      <c r="B38" s="31" t="s">
        <v>25</v>
      </c>
      <c r="C38" s="28">
        <f>C40+C41+C42</f>
        <v>10110660.7</v>
      </c>
      <c r="D38" s="28">
        <f aca="true" t="shared" si="24" ref="D38:I38">D40+D41+D42</f>
        <v>2214906.5</v>
      </c>
      <c r="E38" s="28">
        <f t="shared" si="24"/>
        <v>1459429.8</v>
      </c>
      <c r="F38" s="29">
        <f t="shared" si="24"/>
        <v>23</v>
      </c>
      <c r="G38" s="29">
        <f t="shared" si="24"/>
        <v>7</v>
      </c>
      <c r="H38" s="28">
        <f t="shared" si="24"/>
        <v>7480615.2</v>
      </c>
      <c r="I38" s="28">
        <f t="shared" si="24"/>
        <v>753159.9</v>
      </c>
      <c r="J38" s="6"/>
      <c r="L38" s="3"/>
      <c r="M38" s="3"/>
    </row>
    <row r="39" spans="1:13" ht="15" customHeight="1">
      <c r="A39" s="30"/>
      <c r="B39" s="37" t="s">
        <v>1</v>
      </c>
      <c r="C39" s="28"/>
      <c r="D39" s="28"/>
      <c r="E39" s="28"/>
      <c r="F39" s="29"/>
      <c r="G39" s="29"/>
      <c r="H39" s="28"/>
      <c r="I39" s="28"/>
      <c r="J39" s="6"/>
      <c r="L39" s="3"/>
      <c r="M39" s="3"/>
    </row>
    <row r="40" spans="1:13" ht="15" customHeight="1">
      <c r="A40" s="30"/>
      <c r="B40" s="38" t="s">
        <v>2</v>
      </c>
      <c r="C40" s="28">
        <v>10110660.7</v>
      </c>
      <c r="D40" s="28">
        <v>2214906.5</v>
      </c>
      <c r="E40" s="28">
        <v>1459429.8</v>
      </c>
      <c r="F40" s="29">
        <v>23</v>
      </c>
      <c r="G40" s="29">
        <v>7</v>
      </c>
      <c r="H40" s="28">
        <v>7480615.2</v>
      </c>
      <c r="I40" s="28">
        <v>753159.9</v>
      </c>
      <c r="J40" s="6"/>
      <c r="L40" s="3"/>
      <c r="M40" s="3"/>
    </row>
    <row r="41" spans="1:13" ht="25.5" customHeight="1">
      <c r="A41" s="26"/>
      <c r="B41" s="39" t="s">
        <v>33</v>
      </c>
      <c r="C41" s="28">
        <v>0</v>
      </c>
      <c r="D41" s="28">
        <v>0</v>
      </c>
      <c r="E41" s="28">
        <v>0</v>
      </c>
      <c r="F41" s="29">
        <v>0</v>
      </c>
      <c r="G41" s="29">
        <v>0</v>
      </c>
      <c r="H41" s="28">
        <v>0</v>
      </c>
      <c r="I41" s="28">
        <v>0</v>
      </c>
      <c r="J41" s="6"/>
      <c r="L41" s="3"/>
      <c r="M41" s="3"/>
    </row>
    <row r="42" spans="1:13" ht="15" customHeight="1">
      <c r="A42" s="40"/>
      <c r="B42" s="39" t="s">
        <v>31</v>
      </c>
      <c r="C42" s="28">
        <v>0</v>
      </c>
      <c r="D42" s="28">
        <v>0</v>
      </c>
      <c r="E42" s="28">
        <v>0</v>
      </c>
      <c r="F42" s="29">
        <v>0</v>
      </c>
      <c r="G42" s="29">
        <v>0</v>
      </c>
      <c r="H42" s="28">
        <v>0</v>
      </c>
      <c r="I42" s="28">
        <v>0</v>
      </c>
      <c r="J42" s="6"/>
      <c r="L42" s="3"/>
      <c r="M42" s="3"/>
    </row>
    <row r="43" spans="1:13" ht="21.75" customHeight="1">
      <c r="A43" s="30" t="s">
        <v>9</v>
      </c>
      <c r="B43" s="41" t="s">
        <v>26</v>
      </c>
      <c r="C43" s="28">
        <v>493700</v>
      </c>
      <c r="D43" s="28">
        <v>0</v>
      </c>
      <c r="E43" s="28">
        <v>0</v>
      </c>
      <c r="F43" s="29">
        <v>1</v>
      </c>
      <c r="G43" s="29">
        <v>0</v>
      </c>
      <c r="H43" s="28">
        <v>1395958.8</v>
      </c>
      <c r="I43" s="28">
        <v>0</v>
      </c>
      <c r="J43" s="6"/>
      <c r="L43" s="3"/>
      <c r="M43" s="3"/>
    </row>
    <row r="44" spans="1:13" ht="15" customHeight="1" thickBot="1">
      <c r="A44" s="32" t="s">
        <v>10</v>
      </c>
      <c r="B44" s="42" t="s">
        <v>27</v>
      </c>
      <c r="C44" s="34">
        <v>39258100</v>
      </c>
      <c r="D44" s="34">
        <v>0</v>
      </c>
      <c r="E44" s="34">
        <v>1097303.6</v>
      </c>
      <c r="F44" s="35">
        <v>177</v>
      </c>
      <c r="G44" s="35">
        <v>52</v>
      </c>
      <c r="H44" s="34">
        <v>6567410</v>
      </c>
      <c r="I44" s="34">
        <v>3540634.8</v>
      </c>
      <c r="J44" s="6"/>
      <c r="L44" s="3"/>
      <c r="M44" s="3"/>
    </row>
    <row r="45" spans="1:13" ht="15" customHeight="1" thickTop="1">
      <c r="A45" s="19">
        <v>3</v>
      </c>
      <c r="B45" s="36" t="s">
        <v>19</v>
      </c>
      <c r="C45" s="21">
        <f>C46+C47+C48</f>
        <v>113039.7</v>
      </c>
      <c r="D45" s="21">
        <f aca="true" t="shared" si="25" ref="D45:I45">D46+D47+D48</f>
        <v>90722.8</v>
      </c>
      <c r="E45" s="21">
        <f t="shared" si="25"/>
        <v>63506</v>
      </c>
      <c r="F45" s="22">
        <f t="shared" si="25"/>
        <v>4</v>
      </c>
      <c r="G45" s="22">
        <f t="shared" si="25"/>
        <v>1</v>
      </c>
      <c r="H45" s="21">
        <f t="shared" si="25"/>
        <v>112452.5</v>
      </c>
      <c r="I45" s="21">
        <f t="shared" si="25"/>
        <v>18984.8</v>
      </c>
      <c r="J45" s="6"/>
      <c r="L45" s="3"/>
      <c r="M45" s="3"/>
    </row>
    <row r="46" spans="1:13" ht="15" customHeight="1">
      <c r="A46" s="40" t="s">
        <v>11</v>
      </c>
      <c r="B46" s="43" t="s">
        <v>25</v>
      </c>
      <c r="C46" s="28">
        <v>113039.7</v>
      </c>
      <c r="D46" s="28">
        <v>90722.8</v>
      </c>
      <c r="E46" s="28">
        <v>63506</v>
      </c>
      <c r="F46" s="29">
        <v>4</v>
      </c>
      <c r="G46" s="29">
        <v>1</v>
      </c>
      <c r="H46" s="28">
        <v>112452.5</v>
      </c>
      <c r="I46" s="28">
        <v>18984.8</v>
      </c>
      <c r="J46" s="6"/>
      <c r="L46" s="3"/>
      <c r="M46" s="3"/>
    </row>
    <row r="47" spans="1:13" ht="24" customHeight="1">
      <c r="A47" s="40" t="s">
        <v>13</v>
      </c>
      <c r="B47" s="43" t="s">
        <v>26</v>
      </c>
      <c r="C47" s="28">
        <v>0</v>
      </c>
      <c r="D47" s="28">
        <v>0</v>
      </c>
      <c r="E47" s="28">
        <v>0</v>
      </c>
      <c r="F47" s="29">
        <v>0</v>
      </c>
      <c r="G47" s="29">
        <v>0</v>
      </c>
      <c r="H47" s="28">
        <v>0</v>
      </c>
      <c r="I47" s="28">
        <v>0</v>
      </c>
      <c r="J47" s="6">
        <v>0</v>
      </c>
      <c r="L47" s="3"/>
      <c r="M47" s="3"/>
    </row>
    <row r="48" spans="1:13" ht="15" customHeight="1" thickBot="1">
      <c r="A48" s="32" t="s">
        <v>12</v>
      </c>
      <c r="B48" s="42" t="s">
        <v>27</v>
      </c>
      <c r="C48" s="34">
        <v>0</v>
      </c>
      <c r="D48" s="34">
        <v>0</v>
      </c>
      <c r="E48" s="34">
        <v>0</v>
      </c>
      <c r="F48" s="35">
        <v>0</v>
      </c>
      <c r="G48" s="35">
        <v>0</v>
      </c>
      <c r="H48" s="34">
        <v>0</v>
      </c>
      <c r="I48" s="34">
        <v>0</v>
      </c>
      <c r="J48" s="6"/>
      <c r="L48" s="3"/>
      <c r="M48" s="3"/>
    </row>
    <row r="49" spans="1:13" ht="15" customHeight="1" thickTop="1">
      <c r="A49" s="19" t="s">
        <v>14</v>
      </c>
      <c r="B49" s="20" t="s">
        <v>20</v>
      </c>
      <c r="C49" s="21">
        <f>C50+C54+C55</f>
        <v>0</v>
      </c>
      <c r="D49" s="21">
        <f aca="true" t="shared" si="26" ref="D49:I49">D50+D54+D55</f>
        <v>0</v>
      </c>
      <c r="E49" s="21">
        <f t="shared" si="26"/>
        <v>0</v>
      </c>
      <c r="F49" s="22">
        <f t="shared" si="26"/>
        <v>0</v>
      </c>
      <c r="G49" s="22">
        <f t="shared" si="26"/>
        <v>0</v>
      </c>
      <c r="H49" s="21">
        <f t="shared" si="26"/>
        <v>0</v>
      </c>
      <c r="I49" s="21">
        <f t="shared" si="26"/>
        <v>0</v>
      </c>
      <c r="J49" s="6"/>
      <c r="L49" s="3"/>
      <c r="M49" s="3"/>
    </row>
    <row r="50" spans="1:13" ht="15" customHeight="1">
      <c r="A50" s="30" t="s">
        <v>17</v>
      </c>
      <c r="B50" s="37" t="s">
        <v>25</v>
      </c>
      <c r="C50" s="28">
        <f>C52+C53</f>
        <v>0</v>
      </c>
      <c r="D50" s="28">
        <f aca="true" t="shared" si="27" ref="D50:I50">D52+D53</f>
        <v>0</v>
      </c>
      <c r="E50" s="28">
        <f t="shared" si="27"/>
        <v>0</v>
      </c>
      <c r="F50" s="29">
        <f t="shared" si="27"/>
        <v>0</v>
      </c>
      <c r="G50" s="29">
        <f t="shared" si="27"/>
        <v>0</v>
      </c>
      <c r="H50" s="28">
        <f t="shared" si="27"/>
        <v>0</v>
      </c>
      <c r="I50" s="28">
        <f t="shared" si="27"/>
        <v>0</v>
      </c>
      <c r="J50" s="6"/>
      <c r="L50" s="3"/>
      <c r="M50" s="3"/>
    </row>
    <row r="51" spans="1:13" ht="15" customHeight="1">
      <c r="A51" s="30"/>
      <c r="B51" s="31" t="s">
        <v>1</v>
      </c>
      <c r="C51" s="28"/>
      <c r="D51" s="28"/>
      <c r="E51" s="28"/>
      <c r="F51" s="29"/>
      <c r="G51" s="29"/>
      <c r="H51" s="28"/>
      <c r="I51" s="28"/>
      <c r="J51" s="6"/>
      <c r="L51" s="3"/>
      <c r="M51" s="3"/>
    </row>
    <row r="52" spans="1:13" ht="15" customHeight="1">
      <c r="A52" s="30"/>
      <c r="B52" s="44" t="s">
        <v>24</v>
      </c>
      <c r="C52" s="28">
        <v>0</v>
      </c>
      <c r="D52" s="28">
        <v>0</v>
      </c>
      <c r="E52" s="28">
        <v>0</v>
      </c>
      <c r="F52" s="29">
        <v>0</v>
      </c>
      <c r="G52" s="29">
        <v>0</v>
      </c>
      <c r="H52" s="28">
        <v>0</v>
      </c>
      <c r="I52" s="28">
        <v>0</v>
      </c>
      <c r="J52" s="6"/>
      <c r="L52" s="3"/>
      <c r="M52" s="3"/>
    </row>
    <row r="53" spans="1:13" ht="15" customHeight="1">
      <c r="A53" s="30"/>
      <c r="B53" s="45" t="s">
        <v>32</v>
      </c>
      <c r="C53" s="28">
        <v>0</v>
      </c>
      <c r="D53" s="28">
        <v>0</v>
      </c>
      <c r="E53" s="28">
        <v>0</v>
      </c>
      <c r="F53" s="29">
        <v>0</v>
      </c>
      <c r="G53" s="29">
        <v>0</v>
      </c>
      <c r="H53" s="28">
        <v>0</v>
      </c>
      <c r="I53" s="28">
        <v>0</v>
      </c>
      <c r="J53" s="6"/>
      <c r="L53" s="3"/>
      <c r="M53" s="3"/>
    </row>
    <row r="54" spans="1:13" ht="24" customHeight="1">
      <c r="A54" s="62" t="s">
        <v>15</v>
      </c>
      <c r="B54" s="37" t="s">
        <v>26</v>
      </c>
      <c r="C54" s="28">
        <v>0</v>
      </c>
      <c r="D54" s="28">
        <v>0</v>
      </c>
      <c r="E54" s="28">
        <v>0</v>
      </c>
      <c r="F54" s="29">
        <v>0</v>
      </c>
      <c r="G54" s="29">
        <v>0</v>
      </c>
      <c r="H54" s="28">
        <v>0</v>
      </c>
      <c r="I54" s="28">
        <v>0</v>
      </c>
      <c r="J54" s="6"/>
      <c r="L54" s="3"/>
      <c r="M54" s="3"/>
    </row>
    <row r="55" spans="1:13" ht="21" customHeight="1" thickBot="1">
      <c r="A55" s="46" t="s">
        <v>16</v>
      </c>
      <c r="B55" s="47" t="s">
        <v>27</v>
      </c>
      <c r="C55" s="34">
        <v>0</v>
      </c>
      <c r="D55" s="34">
        <v>0</v>
      </c>
      <c r="E55" s="34">
        <v>0</v>
      </c>
      <c r="F55" s="35">
        <v>0</v>
      </c>
      <c r="G55" s="35">
        <v>0</v>
      </c>
      <c r="H55" s="34">
        <v>0</v>
      </c>
      <c r="I55" s="34">
        <v>0</v>
      </c>
      <c r="J55" s="6"/>
      <c r="L55" s="3"/>
      <c r="M55" s="3"/>
    </row>
    <row r="56" spans="1:13" ht="43.5" customHeight="1" hidden="1" thickBot="1" thickTop="1">
      <c r="A56" s="55"/>
      <c r="B56" s="56"/>
      <c r="C56" s="57"/>
      <c r="D56" s="57"/>
      <c r="E56" s="57"/>
      <c r="F56" s="58"/>
      <c r="G56" s="58"/>
      <c r="H56" s="57"/>
      <c r="I56" s="57"/>
      <c r="J56" s="6"/>
      <c r="L56" s="3"/>
      <c r="M56" s="3"/>
    </row>
    <row r="57" spans="1:13" ht="42" customHeight="1" thickTop="1">
      <c r="A57" s="19" t="s">
        <v>3</v>
      </c>
      <c r="B57" s="60" t="s">
        <v>38</v>
      </c>
      <c r="C57" s="21">
        <f>C59+C60+C61</f>
        <v>311854048.8</v>
      </c>
      <c r="D57" s="21">
        <f aca="true" t="shared" si="28" ref="D57:I57">D59+D60+D61</f>
        <v>140489828.79999998</v>
      </c>
      <c r="E57" s="21">
        <f t="shared" si="28"/>
        <v>142605273.4</v>
      </c>
      <c r="F57" s="22">
        <f t="shared" si="28"/>
        <v>1019</v>
      </c>
      <c r="G57" s="22">
        <f t="shared" si="28"/>
        <v>433</v>
      </c>
      <c r="H57" s="21">
        <f t="shared" si="28"/>
        <v>191102388.8</v>
      </c>
      <c r="I57" s="21">
        <f t="shared" si="28"/>
        <v>97930767.8</v>
      </c>
      <c r="J57" s="6"/>
      <c r="L57" s="3"/>
      <c r="M57" s="3"/>
    </row>
    <row r="58" spans="1:13" ht="15" customHeight="1">
      <c r="A58" s="23"/>
      <c r="B58" s="24" t="s">
        <v>1</v>
      </c>
      <c r="C58" s="25"/>
      <c r="D58" s="25"/>
      <c r="E58" s="25"/>
      <c r="F58" s="61"/>
      <c r="G58" s="61"/>
      <c r="H58" s="25"/>
      <c r="I58" s="25"/>
      <c r="J58" s="6"/>
      <c r="L58" s="3"/>
      <c r="M58" s="3"/>
    </row>
    <row r="59" spans="1:13" ht="15" customHeight="1">
      <c r="A59" s="26" t="s">
        <v>4</v>
      </c>
      <c r="B59" s="27" t="s">
        <v>25</v>
      </c>
      <c r="C59" s="28">
        <f>C63+C71+C75</f>
        <v>12941948.8</v>
      </c>
      <c r="D59" s="28">
        <f aca="true" t="shared" si="29" ref="D59:I59">D63+D71+D75</f>
        <v>2135684.6</v>
      </c>
      <c r="E59" s="28">
        <f t="shared" si="29"/>
        <v>10593242.4</v>
      </c>
      <c r="F59" s="29">
        <f t="shared" si="29"/>
        <v>3</v>
      </c>
      <c r="G59" s="29">
        <f t="shared" si="29"/>
        <v>1</v>
      </c>
      <c r="H59" s="28">
        <f t="shared" si="29"/>
        <v>11941948.8</v>
      </c>
      <c r="I59" s="28">
        <f t="shared" si="29"/>
        <v>10084048.8</v>
      </c>
      <c r="J59" s="6"/>
      <c r="L59" s="3"/>
      <c r="M59" s="3"/>
    </row>
    <row r="60" spans="1:13" ht="15" customHeight="1">
      <c r="A60" s="30" t="s">
        <v>5</v>
      </c>
      <c r="B60" s="31" t="s">
        <v>26</v>
      </c>
      <c r="C60" s="28">
        <f>C68+C72+C79</f>
        <v>2016000</v>
      </c>
      <c r="D60" s="28">
        <f aca="true" t="shared" si="30" ref="D60:I60">D68+D72+D79</f>
        <v>0</v>
      </c>
      <c r="E60" s="28">
        <f t="shared" si="30"/>
        <v>0</v>
      </c>
      <c r="F60" s="29">
        <f t="shared" si="30"/>
        <v>0</v>
      </c>
      <c r="G60" s="29">
        <f t="shared" si="30"/>
        <v>0</v>
      </c>
      <c r="H60" s="28">
        <f t="shared" si="30"/>
        <v>0</v>
      </c>
      <c r="I60" s="28">
        <f t="shared" si="30"/>
        <v>0</v>
      </c>
      <c r="J60" s="6"/>
      <c r="L60" s="3"/>
      <c r="M60" s="3"/>
    </row>
    <row r="61" spans="1:13" ht="15" customHeight="1" thickBot="1">
      <c r="A61" s="32" t="s">
        <v>6</v>
      </c>
      <c r="B61" s="33" t="s">
        <v>27</v>
      </c>
      <c r="C61" s="34">
        <f>C69+C73+C80</f>
        <v>296896100</v>
      </c>
      <c r="D61" s="34">
        <f aca="true" t="shared" si="31" ref="D61:I61">D69+D73+D80</f>
        <v>138354144.2</v>
      </c>
      <c r="E61" s="34">
        <f t="shared" si="31"/>
        <v>132012031</v>
      </c>
      <c r="F61" s="35">
        <f t="shared" si="31"/>
        <v>1016</v>
      </c>
      <c r="G61" s="35">
        <f t="shared" si="31"/>
        <v>432</v>
      </c>
      <c r="H61" s="34">
        <f t="shared" si="31"/>
        <v>179160440</v>
      </c>
      <c r="I61" s="34">
        <f t="shared" si="31"/>
        <v>87846719</v>
      </c>
      <c r="J61" s="6"/>
      <c r="L61" s="3"/>
      <c r="M61" s="3"/>
    </row>
    <row r="62" spans="1:13" ht="15" customHeight="1" thickTop="1">
      <c r="A62" s="19" t="s">
        <v>7</v>
      </c>
      <c r="B62" s="36" t="s">
        <v>18</v>
      </c>
      <c r="C62" s="21">
        <f aca="true" t="shared" si="32" ref="C62:I62">C63+C68+C69</f>
        <v>300822200</v>
      </c>
      <c r="D62" s="21">
        <f t="shared" si="32"/>
        <v>138695845.79999998</v>
      </c>
      <c r="E62" s="21">
        <f t="shared" si="32"/>
        <v>132280088.6</v>
      </c>
      <c r="F62" s="22">
        <f t="shared" si="32"/>
        <v>653</v>
      </c>
      <c r="G62" s="22">
        <f t="shared" si="32"/>
        <v>277</v>
      </c>
      <c r="H62" s="21">
        <f t="shared" si="32"/>
        <v>179821994</v>
      </c>
      <c r="I62" s="21">
        <f t="shared" si="32"/>
        <v>87201828</v>
      </c>
      <c r="J62" s="6"/>
      <c r="L62" s="3"/>
      <c r="M62" s="3"/>
    </row>
    <row r="63" spans="1:13" ht="15" customHeight="1">
      <c r="A63" s="30" t="s">
        <v>8</v>
      </c>
      <c r="B63" s="31" t="s">
        <v>25</v>
      </c>
      <c r="C63" s="28">
        <f>C65+C66+C67</f>
        <v>2857900</v>
      </c>
      <c r="D63" s="28">
        <f aca="true" t="shared" si="33" ref="D63:I63">D65+D66+D67</f>
        <v>751665.6</v>
      </c>
      <c r="E63" s="28">
        <f t="shared" si="33"/>
        <v>509193.6</v>
      </c>
      <c r="F63" s="29">
        <f t="shared" si="33"/>
        <v>2</v>
      </c>
      <c r="G63" s="29">
        <f t="shared" si="33"/>
        <v>0</v>
      </c>
      <c r="H63" s="28">
        <f t="shared" si="33"/>
        <v>1857900</v>
      </c>
      <c r="I63" s="28">
        <f t="shared" si="33"/>
        <v>0</v>
      </c>
      <c r="J63" s="6"/>
      <c r="L63" s="3"/>
      <c r="M63" s="3"/>
    </row>
    <row r="64" spans="1:13" ht="15" customHeight="1">
      <c r="A64" s="30"/>
      <c r="B64" s="37" t="s">
        <v>1</v>
      </c>
      <c r="C64" s="28"/>
      <c r="D64" s="28"/>
      <c r="E64" s="28"/>
      <c r="F64" s="29"/>
      <c r="G64" s="29"/>
      <c r="H64" s="28"/>
      <c r="I64" s="28"/>
      <c r="J64" s="6"/>
      <c r="L64" s="3"/>
      <c r="M64" s="3"/>
    </row>
    <row r="65" spans="1:13" ht="15" customHeight="1">
      <c r="A65" s="30"/>
      <c r="B65" s="38" t="s">
        <v>48</v>
      </c>
      <c r="C65" s="28">
        <v>2857900</v>
      </c>
      <c r="D65" s="28">
        <v>751665.6</v>
      </c>
      <c r="E65" s="28">
        <v>509193.6</v>
      </c>
      <c r="F65" s="29">
        <v>2</v>
      </c>
      <c r="G65" s="29">
        <v>0</v>
      </c>
      <c r="H65" s="28">
        <v>1857900</v>
      </c>
      <c r="I65" s="28">
        <v>0</v>
      </c>
      <c r="J65" s="6"/>
      <c r="L65" s="3"/>
      <c r="M65" s="3"/>
    </row>
    <row r="66" spans="1:13" ht="23.25" customHeight="1">
      <c r="A66" s="26"/>
      <c r="B66" s="39" t="s">
        <v>33</v>
      </c>
      <c r="C66" s="28">
        <v>0</v>
      </c>
      <c r="D66" s="28">
        <v>0</v>
      </c>
      <c r="E66" s="28">
        <v>0</v>
      </c>
      <c r="F66" s="29">
        <v>0</v>
      </c>
      <c r="G66" s="29">
        <v>0</v>
      </c>
      <c r="H66" s="28">
        <v>0</v>
      </c>
      <c r="I66" s="28">
        <v>0</v>
      </c>
      <c r="J66" s="6"/>
      <c r="L66" s="3"/>
      <c r="M66" s="3"/>
    </row>
    <row r="67" spans="1:13" ht="15" customHeight="1">
      <c r="A67" s="40"/>
      <c r="B67" s="39" t="s">
        <v>31</v>
      </c>
      <c r="C67" s="28">
        <v>0</v>
      </c>
      <c r="D67" s="28">
        <v>0</v>
      </c>
      <c r="E67" s="28">
        <v>0</v>
      </c>
      <c r="F67" s="29">
        <v>0</v>
      </c>
      <c r="G67" s="29">
        <v>0</v>
      </c>
      <c r="H67" s="28">
        <v>0</v>
      </c>
      <c r="I67" s="28">
        <v>0</v>
      </c>
      <c r="J67" s="6"/>
      <c r="L67" s="3"/>
      <c r="M67" s="3"/>
    </row>
    <row r="68" spans="1:13" ht="22.5" customHeight="1">
      <c r="A68" s="30" t="s">
        <v>9</v>
      </c>
      <c r="B68" s="41" t="s">
        <v>26</v>
      </c>
      <c r="C68" s="28">
        <v>2016000</v>
      </c>
      <c r="D68" s="28">
        <v>0</v>
      </c>
      <c r="E68" s="28">
        <v>0</v>
      </c>
      <c r="F68" s="29">
        <v>0</v>
      </c>
      <c r="G68" s="29">
        <v>0</v>
      </c>
      <c r="H68" s="28">
        <v>0</v>
      </c>
      <c r="I68" s="28">
        <v>0</v>
      </c>
      <c r="J68" s="6"/>
      <c r="L68" s="3"/>
      <c r="M68" s="3"/>
    </row>
    <row r="69" spans="1:13" ht="15" customHeight="1" thickBot="1">
      <c r="A69" s="32" t="s">
        <v>10</v>
      </c>
      <c r="B69" s="42" t="s">
        <v>27</v>
      </c>
      <c r="C69" s="34">
        <v>295948300</v>
      </c>
      <c r="D69" s="34">
        <v>137944180.2</v>
      </c>
      <c r="E69" s="34">
        <v>131770895</v>
      </c>
      <c r="F69" s="35">
        <v>651</v>
      </c>
      <c r="G69" s="35">
        <v>277</v>
      </c>
      <c r="H69" s="34">
        <v>177964094</v>
      </c>
      <c r="I69" s="34">
        <v>87201828</v>
      </c>
      <c r="J69" s="6"/>
      <c r="L69" s="3"/>
      <c r="M69" s="3"/>
    </row>
    <row r="70" spans="1:13" ht="15" customHeight="1" thickTop="1">
      <c r="A70" s="19">
        <v>3</v>
      </c>
      <c r="B70" s="36" t="s">
        <v>19</v>
      </c>
      <c r="C70" s="21">
        <f aca="true" t="shared" si="34" ref="C70:I70">C71+C72+C73</f>
        <v>947800</v>
      </c>
      <c r="D70" s="21">
        <f t="shared" si="34"/>
        <v>409964</v>
      </c>
      <c r="E70" s="21">
        <f t="shared" si="34"/>
        <v>241136</v>
      </c>
      <c r="F70" s="22">
        <f t="shared" si="34"/>
        <v>365</v>
      </c>
      <c r="G70" s="22">
        <f t="shared" si="34"/>
        <v>155</v>
      </c>
      <c r="H70" s="21">
        <f t="shared" si="34"/>
        <v>1196346</v>
      </c>
      <c r="I70" s="21">
        <f t="shared" si="34"/>
        <v>644891</v>
      </c>
      <c r="J70" s="6"/>
      <c r="L70" s="3"/>
      <c r="M70" s="3"/>
    </row>
    <row r="71" spans="1:13" ht="15" customHeight="1">
      <c r="A71" s="40" t="s">
        <v>11</v>
      </c>
      <c r="B71" s="43" t="s">
        <v>25</v>
      </c>
      <c r="C71" s="28">
        <v>0</v>
      </c>
      <c r="D71" s="28">
        <v>0</v>
      </c>
      <c r="E71" s="28">
        <v>0</v>
      </c>
      <c r="F71" s="29">
        <v>0</v>
      </c>
      <c r="G71" s="29">
        <v>0</v>
      </c>
      <c r="H71" s="28">
        <v>0</v>
      </c>
      <c r="I71" s="28">
        <v>0</v>
      </c>
      <c r="J71" s="6"/>
      <c r="L71" s="3"/>
      <c r="M71" s="3"/>
    </row>
    <row r="72" spans="1:13" ht="24.75" customHeight="1">
      <c r="A72" s="40" t="s">
        <v>13</v>
      </c>
      <c r="B72" s="43" t="s">
        <v>26</v>
      </c>
      <c r="C72" s="28">
        <v>0</v>
      </c>
      <c r="D72" s="28">
        <v>0</v>
      </c>
      <c r="E72" s="28">
        <v>0</v>
      </c>
      <c r="F72" s="29">
        <v>0</v>
      </c>
      <c r="G72" s="29">
        <v>0</v>
      </c>
      <c r="H72" s="28">
        <v>0</v>
      </c>
      <c r="I72" s="28">
        <v>0</v>
      </c>
      <c r="J72" s="6"/>
      <c r="L72" s="3"/>
      <c r="M72" s="3"/>
    </row>
    <row r="73" spans="1:13" ht="15" customHeight="1" thickBot="1">
      <c r="A73" s="32" t="s">
        <v>12</v>
      </c>
      <c r="B73" s="42" t="s">
        <v>27</v>
      </c>
      <c r="C73" s="34">
        <v>947800</v>
      </c>
      <c r="D73" s="34">
        <v>409964</v>
      </c>
      <c r="E73" s="34">
        <v>241136</v>
      </c>
      <c r="F73" s="35">
        <v>365</v>
      </c>
      <c r="G73" s="35">
        <v>155</v>
      </c>
      <c r="H73" s="34">
        <v>1196346</v>
      </c>
      <c r="I73" s="34">
        <v>644891</v>
      </c>
      <c r="J73" s="6"/>
      <c r="L73" s="3"/>
      <c r="M73" s="3"/>
    </row>
    <row r="74" spans="1:13" ht="15" customHeight="1" thickTop="1">
      <c r="A74" s="19" t="s">
        <v>14</v>
      </c>
      <c r="B74" s="20" t="s">
        <v>20</v>
      </c>
      <c r="C74" s="21">
        <f aca="true" t="shared" si="35" ref="C74:I74">C75+C79+C80</f>
        <v>10084048.8</v>
      </c>
      <c r="D74" s="21">
        <f t="shared" si="35"/>
        <v>1384019</v>
      </c>
      <c r="E74" s="21">
        <f t="shared" si="35"/>
        <v>10084048.8</v>
      </c>
      <c r="F74" s="22">
        <f t="shared" si="35"/>
        <v>1</v>
      </c>
      <c r="G74" s="22">
        <f t="shared" si="35"/>
        <v>1</v>
      </c>
      <c r="H74" s="21">
        <f t="shared" si="35"/>
        <v>10084048.8</v>
      </c>
      <c r="I74" s="21">
        <f t="shared" si="35"/>
        <v>10084048.8</v>
      </c>
      <c r="J74" s="6"/>
      <c r="L74" s="3"/>
      <c r="M74" s="3"/>
    </row>
    <row r="75" spans="1:13" ht="15" customHeight="1">
      <c r="A75" s="30" t="s">
        <v>17</v>
      </c>
      <c r="B75" s="37" t="s">
        <v>25</v>
      </c>
      <c r="C75" s="28">
        <f>C77+C78</f>
        <v>10084048.8</v>
      </c>
      <c r="D75" s="28">
        <f aca="true" t="shared" si="36" ref="D75:I75">D77+D78</f>
        <v>1384019</v>
      </c>
      <c r="E75" s="28">
        <f t="shared" si="36"/>
        <v>10084048.8</v>
      </c>
      <c r="F75" s="29">
        <f t="shared" si="36"/>
        <v>1</v>
      </c>
      <c r="G75" s="29">
        <f t="shared" si="36"/>
        <v>1</v>
      </c>
      <c r="H75" s="28">
        <f t="shared" si="36"/>
        <v>10084048.8</v>
      </c>
      <c r="I75" s="28">
        <f t="shared" si="36"/>
        <v>10084048.8</v>
      </c>
      <c r="J75" s="6"/>
      <c r="L75" s="3"/>
      <c r="M75" s="3"/>
    </row>
    <row r="76" spans="1:13" ht="15" customHeight="1">
      <c r="A76" s="30"/>
      <c r="B76" s="31" t="s">
        <v>1</v>
      </c>
      <c r="C76" s="28"/>
      <c r="D76" s="28"/>
      <c r="E76" s="28"/>
      <c r="F76" s="29"/>
      <c r="G76" s="29"/>
      <c r="H76" s="28"/>
      <c r="I76" s="28"/>
      <c r="J76" s="6"/>
      <c r="L76" s="3"/>
      <c r="M76" s="3"/>
    </row>
    <row r="77" spans="1:13" ht="15" customHeight="1">
      <c r="A77" s="30"/>
      <c r="B77" s="44" t="s">
        <v>24</v>
      </c>
      <c r="C77" s="28">
        <v>10084048.8</v>
      </c>
      <c r="D77" s="28">
        <v>1384019</v>
      </c>
      <c r="E77" s="28">
        <v>10084048.8</v>
      </c>
      <c r="F77" s="29">
        <v>1</v>
      </c>
      <c r="G77" s="29">
        <v>1</v>
      </c>
      <c r="H77" s="28">
        <v>10084048.8</v>
      </c>
      <c r="I77" s="28">
        <v>10084048.8</v>
      </c>
      <c r="J77" s="6"/>
      <c r="L77" s="3"/>
      <c r="M77" s="3"/>
    </row>
    <row r="78" spans="1:13" ht="15" customHeight="1">
      <c r="A78" s="30"/>
      <c r="B78" s="45" t="s">
        <v>32</v>
      </c>
      <c r="C78" s="28">
        <v>0</v>
      </c>
      <c r="D78" s="28">
        <v>0</v>
      </c>
      <c r="E78" s="28">
        <v>0</v>
      </c>
      <c r="F78" s="29">
        <v>0</v>
      </c>
      <c r="G78" s="29">
        <v>0</v>
      </c>
      <c r="H78" s="28">
        <v>0</v>
      </c>
      <c r="I78" s="28">
        <v>0</v>
      </c>
      <c r="J78" s="6"/>
      <c r="L78" s="3"/>
      <c r="M78" s="3"/>
    </row>
    <row r="79" spans="1:13" ht="25.5" customHeight="1">
      <c r="A79" s="62" t="s">
        <v>15</v>
      </c>
      <c r="B79" s="37" t="s">
        <v>26</v>
      </c>
      <c r="C79" s="28">
        <v>0</v>
      </c>
      <c r="D79" s="28">
        <v>0</v>
      </c>
      <c r="E79" s="28">
        <v>0</v>
      </c>
      <c r="F79" s="29">
        <v>0</v>
      </c>
      <c r="G79" s="29">
        <v>0</v>
      </c>
      <c r="H79" s="28">
        <v>0</v>
      </c>
      <c r="I79" s="28">
        <v>0</v>
      </c>
      <c r="J79" s="6"/>
      <c r="L79" s="3"/>
      <c r="M79" s="3"/>
    </row>
    <row r="80" spans="1:13" ht="15" customHeight="1" thickBot="1">
      <c r="A80" s="46" t="s">
        <v>16</v>
      </c>
      <c r="B80" s="47" t="s">
        <v>27</v>
      </c>
      <c r="C80" s="34">
        <v>0</v>
      </c>
      <c r="D80" s="34">
        <v>0</v>
      </c>
      <c r="E80" s="34">
        <v>0</v>
      </c>
      <c r="F80" s="35">
        <v>0</v>
      </c>
      <c r="G80" s="35">
        <v>0</v>
      </c>
      <c r="H80" s="34">
        <v>0</v>
      </c>
      <c r="I80" s="34">
        <v>0</v>
      </c>
      <c r="J80" s="6"/>
      <c r="L80" s="3"/>
      <c r="M80" s="3"/>
    </row>
    <row r="81" spans="1:13" ht="45" customHeight="1" hidden="1" thickBot="1" thickTop="1">
      <c r="A81" s="55"/>
      <c r="B81" s="56"/>
      <c r="C81" s="57"/>
      <c r="D81" s="57"/>
      <c r="E81" s="57"/>
      <c r="F81" s="58"/>
      <c r="G81" s="58"/>
      <c r="H81" s="57"/>
      <c r="I81" s="57"/>
      <c r="J81" s="6"/>
      <c r="L81" s="3"/>
      <c r="M81" s="3"/>
    </row>
    <row r="82" spans="1:13" ht="26.25" customHeight="1" thickTop="1">
      <c r="A82" s="19" t="s">
        <v>3</v>
      </c>
      <c r="B82" s="60" t="s">
        <v>39</v>
      </c>
      <c r="C82" s="21">
        <f>C84+C85+C86</f>
        <v>292719793.4</v>
      </c>
      <c r="D82" s="21">
        <f aca="true" t="shared" si="37" ref="D82:I82">D84+D85+D86</f>
        <v>130496581.339</v>
      </c>
      <c r="E82" s="21">
        <f t="shared" si="37"/>
        <v>141152051.921</v>
      </c>
      <c r="F82" s="22">
        <f t="shared" si="37"/>
        <v>2078</v>
      </c>
      <c r="G82" s="22">
        <f t="shared" si="37"/>
        <v>749</v>
      </c>
      <c r="H82" s="21">
        <f t="shared" si="37"/>
        <v>250850077.13099998</v>
      </c>
      <c r="I82" s="21">
        <f t="shared" si="37"/>
        <v>132652946.886</v>
      </c>
      <c r="J82" s="6"/>
      <c r="L82" s="3"/>
      <c r="M82" s="3"/>
    </row>
    <row r="83" spans="1:13" ht="15" customHeight="1">
      <c r="A83" s="23"/>
      <c r="B83" s="24" t="s">
        <v>1</v>
      </c>
      <c r="C83" s="25"/>
      <c r="D83" s="25"/>
      <c r="E83" s="25"/>
      <c r="F83" s="61"/>
      <c r="G83" s="61"/>
      <c r="H83" s="25"/>
      <c r="I83" s="25"/>
      <c r="J83" s="6"/>
      <c r="L83" s="3"/>
      <c r="M83" s="3"/>
    </row>
    <row r="84" spans="1:13" ht="15" customHeight="1">
      <c r="A84" s="26" t="s">
        <v>4</v>
      </c>
      <c r="B84" s="27" t="s">
        <v>25</v>
      </c>
      <c r="C84" s="28">
        <f>C88+C96+C100</f>
        <v>232581293.4</v>
      </c>
      <c r="D84" s="28">
        <f aca="true" t="shared" si="38" ref="D84:I84">D88+D96+D100</f>
        <v>123841861.544</v>
      </c>
      <c r="E84" s="28">
        <f t="shared" si="38"/>
        <v>134496102.025</v>
      </c>
      <c r="F84" s="29">
        <f>F88+F96+F100</f>
        <v>2067</v>
      </c>
      <c r="G84" s="29">
        <f t="shared" si="38"/>
        <v>749</v>
      </c>
      <c r="H84" s="28">
        <f t="shared" si="38"/>
        <v>221974082.811</v>
      </c>
      <c r="I84" s="28">
        <f t="shared" si="38"/>
        <v>127056875.972</v>
      </c>
      <c r="J84" s="6"/>
      <c r="L84" s="3"/>
      <c r="M84" s="3"/>
    </row>
    <row r="85" spans="1:13" ht="15" customHeight="1">
      <c r="A85" s="30" t="s">
        <v>5</v>
      </c>
      <c r="B85" s="31" t="s">
        <v>26</v>
      </c>
      <c r="C85" s="28">
        <f>C93+C97+C104</f>
        <v>1513000</v>
      </c>
      <c r="D85" s="28">
        <f aca="true" t="shared" si="39" ref="D85:I85">D93+D97+D104</f>
        <v>5859567.395</v>
      </c>
      <c r="E85" s="28">
        <f t="shared" si="39"/>
        <v>5860797.496</v>
      </c>
      <c r="F85" s="29">
        <v>0</v>
      </c>
      <c r="G85" s="29">
        <f t="shared" si="39"/>
        <v>0</v>
      </c>
      <c r="H85" s="28">
        <f t="shared" si="39"/>
        <v>9258694.32</v>
      </c>
      <c r="I85" s="28">
        <f t="shared" si="39"/>
        <v>5596070.914</v>
      </c>
      <c r="J85" s="6"/>
      <c r="L85" s="3"/>
      <c r="M85" s="3"/>
    </row>
    <row r="86" spans="1:13" ht="15" customHeight="1" thickBot="1">
      <c r="A86" s="32" t="s">
        <v>6</v>
      </c>
      <c r="B86" s="33" t="s">
        <v>27</v>
      </c>
      <c r="C86" s="34">
        <f>C94+C98+C105</f>
        <v>58625500</v>
      </c>
      <c r="D86" s="34">
        <f aca="true" t="shared" si="40" ref="D86:I86">D94+D98+D105</f>
        <v>795152.4</v>
      </c>
      <c r="E86" s="34">
        <f t="shared" si="40"/>
        <v>795152.4</v>
      </c>
      <c r="F86" s="35">
        <f t="shared" si="40"/>
        <v>11</v>
      </c>
      <c r="G86" s="35">
        <f t="shared" si="40"/>
        <v>0</v>
      </c>
      <c r="H86" s="34">
        <f t="shared" si="40"/>
        <v>19617300</v>
      </c>
      <c r="I86" s="34">
        <f t="shared" si="40"/>
        <v>0</v>
      </c>
      <c r="J86" s="6"/>
      <c r="L86" s="3"/>
      <c r="M86" s="3"/>
    </row>
    <row r="87" spans="1:13" ht="15" customHeight="1" thickTop="1">
      <c r="A87" s="19" t="s">
        <v>7</v>
      </c>
      <c r="B87" s="36" t="s">
        <v>18</v>
      </c>
      <c r="C87" s="21">
        <f aca="true" t="shared" si="41" ref="C87:I87">C88+C93+C94</f>
        <v>143039149.4</v>
      </c>
      <c r="D87" s="21">
        <f t="shared" si="41"/>
        <v>69137344.113</v>
      </c>
      <c r="E87" s="21">
        <f t="shared" si="41"/>
        <v>79792814.69500001</v>
      </c>
      <c r="F87" s="22">
        <f>F88+F92+F94-F92</f>
        <v>1670</v>
      </c>
      <c r="G87" s="22">
        <f>G88+G92+G94-G92</f>
        <v>533</v>
      </c>
      <c r="H87" s="21">
        <f t="shared" si="41"/>
        <v>141430615.51999998</v>
      </c>
      <c r="I87" s="21">
        <f t="shared" si="41"/>
        <v>44526265.401999995</v>
      </c>
      <c r="J87" s="6"/>
      <c r="L87" s="3"/>
      <c r="M87" s="3"/>
    </row>
    <row r="88" spans="1:13" ht="15" customHeight="1">
      <c r="A88" s="30" t="s">
        <v>8</v>
      </c>
      <c r="B88" s="31" t="s">
        <v>25</v>
      </c>
      <c r="C88" s="28">
        <f>C90+C91+C92</f>
        <v>141526149.4</v>
      </c>
      <c r="D88" s="28">
        <f aca="true" t="shared" si="42" ref="D88:I88">D90+D91+D92</f>
        <v>63277776.718</v>
      </c>
      <c r="E88" s="28">
        <f t="shared" si="42"/>
        <v>73932017.199</v>
      </c>
      <c r="F88" s="29">
        <f>F90+F91+F92</f>
        <v>1670</v>
      </c>
      <c r="G88" s="29">
        <f t="shared" si="42"/>
        <v>533</v>
      </c>
      <c r="H88" s="28">
        <f t="shared" si="42"/>
        <v>132171921.19999999</v>
      </c>
      <c r="I88" s="28">
        <f t="shared" si="42"/>
        <v>38930194.488</v>
      </c>
      <c r="J88" s="6"/>
      <c r="L88" s="3"/>
      <c r="M88" s="3"/>
    </row>
    <row r="89" spans="1:13" ht="15" customHeight="1">
      <c r="A89" s="30"/>
      <c r="B89" s="37" t="s">
        <v>1</v>
      </c>
      <c r="C89" s="28"/>
      <c r="D89" s="28"/>
      <c r="E89" s="28"/>
      <c r="F89" s="29"/>
      <c r="G89" s="29"/>
      <c r="H89" s="28"/>
      <c r="I89" s="28"/>
      <c r="J89" s="6"/>
      <c r="L89" s="3"/>
      <c r="M89" s="3"/>
    </row>
    <row r="90" spans="1:13" ht="15" customHeight="1">
      <c r="A90" s="30"/>
      <c r="B90" s="38" t="s">
        <v>2</v>
      </c>
      <c r="C90" s="28">
        <v>92940324.7</v>
      </c>
      <c r="D90" s="28">
        <v>54524267.939</v>
      </c>
      <c r="E90" s="28">
        <v>56846816.57</v>
      </c>
      <c r="F90" s="29">
        <v>1651</v>
      </c>
      <c r="G90" s="29">
        <v>521</v>
      </c>
      <c r="H90" s="28">
        <v>83769670.6</v>
      </c>
      <c r="I90" s="28">
        <v>5395863.688</v>
      </c>
      <c r="J90" s="6"/>
      <c r="L90" s="3"/>
      <c r="M90" s="3"/>
    </row>
    <row r="91" spans="1:13" ht="22.5" customHeight="1">
      <c r="A91" s="26"/>
      <c r="B91" s="39" t="s">
        <v>33</v>
      </c>
      <c r="C91" s="28">
        <v>0</v>
      </c>
      <c r="D91" s="28">
        <v>0</v>
      </c>
      <c r="E91" s="28">
        <v>0</v>
      </c>
      <c r="F91" s="29">
        <v>0</v>
      </c>
      <c r="G91" s="29">
        <v>0</v>
      </c>
      <c r="H91" s="28">
        <v>0</v>
      </c>
      <c r="I91" s="28">
        <v>0</v>
      </c>
      <c r="J91" s="6"/>
      <c r="K91" s="12"/>
      <c r="L91" s="3"/>
      <c r="M91" s="3"/>
    </row>
    <row r="92" spans="1:13" ht="15" customHeight="1">
      <c r="A92" s="40"/>
      <c r="B92" s="39" t="s">
        <v>31</v>
      </c>
      <c r="C92" s="28">
        <v>48585824.7</v>
      </c>
      <c r="D92" s="28">
        <v>8753508.779</v>
      </c>
      <c r="E92" s="28">
        <v>17085200.629</v>
      </c>
      <c r="F92" s="73">
        <v>19</v>
      </c>
      <c r="G92" s="73">
        <v>12</v>
      </c>
      <c r="H92" s="28">
        <v>48402250.6</v>
      </c>
      <c r="I92" s="28">
        <v>33534330.8</v>
      </c>
      <c r="J92" s="6"/>
      <c r="L92" s="3"/>
      <c r="M92" s="3"/>
    </row>
    <row r="93" spans="1:13" ht="22.5" customHeight="1">
      <c r="A93" s="30" t="s">
        <v>9</v>
      </c>
      <c r="B93" s="41" t="s">
        <v>26</v>
      </c>
      <c r="C93" s="28">
        <v>1513000</v>
      </c>
      <c r="D93" s="28">
        <v>5859567.395</v>
      </c>
      <c r="E93" s="28">
        <v>5860797.496</v>
      </c>
      <c r="F93" s="74"/>
      <c r="G93" s="74"/>
      <c r="H93" s="28">
        <v>9258694.32</v>
      </c>
      <c r="I93" s="28">
        <v>5596070.914</v>
      </c>
      <c r="J93" s="6"/>
      <c r="L93" s="3"/>
      <c r="M93" s="3"/>
    </row>
    <row r="94" spans="1:13" ht="15" customHeight="1" thickBot="1">
      <c r="A94" s="32" t="s">
        <v>10</v>
      </c>
      <c r="B94" s="42" t="s">
        <v>27</v>
      </c>
      <c r="C94" s="34">
        <v>0</v>
      </c>
      <c r="D94" s="34">
        <v>0</v>
      </c>
      <c r="E94" s="34">
        <v>0</v>
      </c>
      <c r="F94" s="35">
        <v>0</v>
      </c>
      <c r="G94" s="35">
        <v>0</v>
      </c>
      <c r="H94" s="34">
        <v>0</v>
      </c>
      <c r="I94" s="34">
        <v>0</v>
      </c>
      <c r="J94" s="6"/>
      <c r="L94" s="3"/>
      <c r="M94" s="3"/>
    </row>
    <row r="95" spans="1:13" ht="15" customHeight="1" thickTop="1">
      <c r="A95" s="19">
        <v>3</v>
      </c>
      <c r="B95" s="36" t="s">
        <v>19</v>
      </c>
      <c r="C95" s="21">
        <f aca="true" t="shared" si="43" ref="C95:I95">C96+C97+C98</f>
        <v>509934.6</v>
      </c>
      <c r="D95" s="21">
        <f t="shared" si="43"/>
        <v>264956.398</v>
      </c>
      <c r="E95" s="21">
        <f t="shared" si="43"/>
        <v>264956.398</v>
      </c>
      <c r="F95" s="22">
        <f t="shared" si="43"/>
        <v>114</v>
      </c>
      <c r="G95" s="22">
        <f t="shared" si="43"/>
        <v>3</v>
      </c>
      <c r="H95" s="21">
        <f t="shared" si="43"/>
        <v>501247.122</v>
      </c>
      <c r="I95" s="21">
        <f t="shared" si="43"/>
        <v>41890</v>
      </c>
      <c r="J95" s="6"/>
      <c r="L95" s="3"/>
      <c r="M95" s="3"/>
    </row>
    <row r="96" spans="1:13" ht="15" customHeight="1">
      <c r="A96" s="40" t="s">
        <v>11</v>
      </c>
      <c r="B96" s="43" t="s">
        <v>25</v>
      </c>
      <c r="C96" s="28">
        <v>509934.6</v>
      </c>
      <c r="D96" s="28">
        <v>264956.398</v>
      </c>
      <c r="E96" s="28">
        <v>264956.398</v>
      </c>
      <c r="F96" s="29">
        <v>114</v>
      </c>
      <c r="G96" s="29">
        <v>3</v>
      </c>
      <c r="H96" s="28">
        <v>501247.122</v>
      </c>
      <c r="I96" s="28">
        <v>41890</v>
      </c>
      <c r="J96" s="6"/>
      <c r="L96" s="3"/>
      <c r="M96" s="3"/>
    </row>
    <row r="97" spans="1:13" ht="23.25" customHeight="1">
      <c r="A97" s="40" t="s">
        <v>13</v>
      </c>
      <c r="B97" s="43" t="s">
        <v>26</v>
      </c>
      <c r="C97" s="28">
        <v>0</v>
      </c>
      <c r="D97" s="28">
        <v>0</v>
      </c>
      <c r="E97" s="28">
        <v>0</v>
      </c>
      <c r="F97" s="29">
        <v>0</v>
      </c>
      <c r="G97" s="29">
        <v>0</v>
      </c>
      <c r="H97" s="28">
        <v>0</v>
      </c>
      <c r="I97" s="28">
        <v>0</v>
      </c>
      <c r="J97" s="6"/>
      <c r="L97" s="3"/>
      <c r="M97" s="3"/>
    </row>
    <row r="98" spans="1:13" ht="15" customHeight="1" thickBot="1">
      <c r="A98" s="32" t="s">
        <v>12</v>
      </c>
      <c r="B98" s="42" t="s">
        <v>27</v>
      </c>
      <c r="C98" s="34">
        <v>0</v>
      </c>
      <c r="D98" s="34">
        <v>0</v>
      </c>
      <c r="E98" s="34">
        <v>0</v>
      </c>
      <c r="F98" s="35">
        <v>0</v>
      </c>
      <c r="G98" s="35">
        <v>0</v>
      </c>
      <c r="H98" s="34">
        <v>0</v>
      </c>
      <c r="I98" s="34">
        <v>0</v>
      </c>
      <c r="J98" s="6"/>
      <c r="L98" s="3"/>
      <c r="M98" s="3"/>
    </row>
    <row r="99" spans="1:13" ht="15" customHeight="1" thickTop="1">
      <c r="A99" s="19" t="s">
        <v>14</v>
      </c>
      <c r="B99" s="20" t="s">
        <v>20</v>
      </c>
      <c r="C99" s="21">
        <f aca="true" t="shared" si="44" ref="C99:I99">C100+C104+C105</f>
        <v>149170709.4</v>
      </c>
      <c r="D99" s="21">
        <f t="shared" si="44"/>
        <v>61094280.827999994</v>
      </c>
      <c r="E99" s="21">
        <f t="shared" si="44"/>
        <v>61094280.827999994</v>
      </c>
      <c r="F99" s="22">
        <f t="shared" si="44"/>
        <v>294</v>
      </c>
      <c r="G99" s="22">
        <f t="shared" si="44"/>
        <v>213</v>
      </c>
      <c r="H99" s="21">
        <f t="shared" si="44"/>
        <v>108918214.48900001</v>
      </c>
      <c r="I99" s="21">
        <f t="shared" si="44"/>
        <v>88084791.48400001</v>
      </c>
      <c r="J99" s="6"/>
      <c r="L99" s="3"/>
      <c r="M99" s="3"/>
    </row>
    <row r="100" spans="1:13" ht="15" customHeight="1">
      <c r="A100" s="30" t="s">
        <v>17</v>
      </c>
      <c r="B100" s="37" t="s">
        <v>25</v>
      </c>
      <c r="C100" s="28">
        <f>C102+C103</f>
        <v>90545209.4</v>
      </c>
      <c r="D100" s="28">
        <f aca="true" t="shared" si="45" ref="D100:I100">D102+D103</f>
        <v>60299128.427999996</v>
      </c>
      <c r="E100" s="28">
        <f t="shared" si="45"/>
        <v>60299128.427999996</v>
      </c>
      <c r="F100" s="29">
        <f t="shared" si="45"/>
        <v>283</v>
      </c>
      <c r="G100" s="29">
        <f t="shared" si="45"/>
        <v>213</v>
      </c>
      <c r="H100" s="28">
        <f t="shared" si="45"/>
        <v>89300914.48900001</v>
      </c>
      <c r="I100" s="28">
        <f t="shared" si="45"/>
        <v>88084791.48400001</v>
      </c>
      <c r="J100" s="6"/>
      <c r="L100" s="3"/>
      <c r="M100" s="3"/>
    </row>
    <row r="101" spans="1:13" ht="15" customHeight="1">
      <c r="A101" s="30"/>
      <c r="B101" s="31" t="s">
        <v>1</v>
      </c>
      <c r="C101" s="28"/>
      <c r="D101" s="28"/>
      <c r="E101" s="28"/>
      <c r="F101" s="29"/>
      <c r="G101" s="29"/>
      <c r="H101" s="28"/>
      <c r="I101" s="28"/>
      <c r="J101" s="6"/>
      <c r="L101" s="3"/>
      <c r="M101" s="3"/>
    </row>
    <row r="102" spans="1:13" ht="15" customHeight="1">
      <c r="A102" s="30"/>
      <c r="B102" s="44" t="s">
        <v>24</v>
      </c>
      <c r="C102" s="28">
        <f>85902300.9+4642908.5</f>
        <v>90545209.4</v>
      </c>
      <c r="D102" s="28">
        <f>1288303.028+59010825.4</f>
        <v>60299128.427999996</v>
      </c>
      <c r="E102" s="28">
        <f>1288303.028+59010825.4</f>
        <v>60299128.427999996</v>
      </c>
      <c r="F102" s="29">
        <f>281+2</f>
        <v>283</v>
      </c>
      <c r="G102" s="29">
        <f>211+2</f>
        <v>213</v>
      </c>
      <c r="H102" s="28">
        <f>3398613.589+85902300.9</f>
        <v>89300914.48900001</v>
      </c>
      <c r="I102" s="28">
        <f>2182490.584+85902300.9</f>
        <v>88084791.48400001</v>
      </c>
      <c r="J102" s="6"/>
      <c r="L102" s="3"/>
      <c r="M102" s="3"/>
    </row>
    <row r="103" spans="1:13" ht="15" customHeight="1">
      <c r="A103" s="30"/>
      <c r="B103" s="45" t="s">
        <v>32</v>
      </c>
      <c r="C103" s="28">
        <v>0</v>
      </c>
      <c r="D103" s="28">
        <v>0</v>
      </c>
      <c r="E103" s="28">
        <v>0</v>
      </c>
      <c r="F103" s="29">
        <v>0</v>
      </c>
      <c r="G103" s="29">
        <v>0</v>
      </c>
      <c r="H103" s="28">
        <v>0</v>
      </c>
      <c r="I103" s="28">
        <v>0</v>
      </c>
      <c r="J103" s="6"/>
      <c r="L103" s="3"/>
      <c r="M103" s="3"/>
    </row>
    <row r="104" spans="1:13" ht="25.5" customHeight="1">
      <c r="A104" s="62" t="s">
        <v>15</v>
      </c>
      <c r="B104" s="37" t="s">
        <v>26</v>
      </c>
      <c r="C104" s="28">
        <v>0</v>
      </c>
      <c r="D104" s="28">
        <v>0</v>
      </c>
      <c r="E104" s="28">
        <v>0</v>
      </c>
      <c r="F104" s="29">
        <v>0</v>
      </c>
      <c r="G104" s="29">
        <v>0</v>
      </c>
      <c r="H104" s="28">
        <v>0</v>
      </c>
      <c r="I104" s="28">
        <v>0</v>
      </c>
      <c r="J104" s="6"/>
      <c r="L104" s="3"/>
      <c r="M104" s="3"/>
    </row>
    <row r="105" spans="1:13" ht="15" customHeight="1" thickBot="1">
      <c r="A105" s="46" t="s">
        <v>16</v>
      </c>
      <c r="B105" s="47" t="s">
        <v>27</v>
      </c>
      <c r="C105" s="34">
        <v>58625500</v>
      </c>
      <c r="D105" s="34">
        <v>795152.4</v>
      </c>
      <c r="E105" s="34">
        <v>795152.4</v>
      </c>
      <c r="F105" s="35">
        <v>11</v>
      </c>
      <c r="G105" s="35">
        <v>0</v>
      </c>
      <c r="H105" s="34">
        <v>19617300</v>
      </c>
      <c r="I105" s="34">
        <v>0</v>
      </c>
      <c r="J105" s="6"/>
      <c r="L105" s="3"/>
      <c r="M105" s="3"/>
    </row>
    <row r="106" spans="1:13" ht="46.5" customHeight="1" hidden="1" thickBot="1" thickTop="1">
      <c r="A106" s="55"/>
      <c r="B106" s="56"/>
      <c r="C106" s="57"/>
      <c r="D106" s="57"/>
      <c r="E106" s="57"/>
      <c r="F106" s="58"/>
      <c r="G106" s="58"/>
      <c r="H106" s="57"/>
      <c r="I106" s="57"/>
      <c r="J106" s="6"/>
      <c r="L106" s="3"/>
      <c r="M106" s="3"/>
    </row>
    <row r="107" spans="1:13" ht="27" customHeight="1" thickTop="1">
      <c r="A107" s="19" t="s">
        <v>3</v>
      </c>
      <c r="B107" s="60" t="s">
        <v>40</v>
      </c>
      <c r="C107" s="21">
        <f>C109+C110+C111</f>
        <v>111376962.1</v>
      </c>
      <c r="D107" s="21">
        <f aca="true" t="shared" si="46" ref="D107:I107">D109+D110+D111</f>
        <v>26970393.700000003</v>
      </c>
      <c r="E107" s="21">
        <f t="shared" si="46"/>
        <v>29132534.8</v>
      </c>
      <c r="F107" s="22">
        <f t="shared" si="46"/>
        <v>170</v>
      </c>
      <c r="G107" s="22">
        <f t="shared" si="46"/>
        <v>121</v>
      </c>
      <c r="H107" s="21">
        <f t="shared" si="46"/>
        <v>50139440.2</v>
      </c>
      <c r="I107" s="21">
        <f t="shared" si="46"/>
        <v>30311130.8</v>
      </c>
      <c r="J107" s="6"/>
      <c r="L107" s="3"/>
      <c r="M107" s="3"/>
    </row>
    <row r="108" spans="1:13" ht="15" customHeight="1">
      <c r="A108" s="23"/>
      <c r="B108" s="24" t="s">
        <v>1</v>
      </c>
      <c r="C108" s="25"/>
      <c r="D108" s="25"/>
      <c r="E108" s="25"/>
      <c r="F108" s="61"/>
      <c r="G108" s="61"/>
      <c r="H108" s="25"/>
      <c r="I108" s="25"/>
      <c r="J108" s="6"/>
      <c r="L108" s="3"/>
      <c r="M108" s="3"/>
    </row>
    <row r="109" spans="1:13" ht="15" customHeight="1">
      <c r="A109" s="26" t="s">
        <v>4</v>
      </c>
      <c r="B109" s="27" t="s">
        <v>25</v>
      </c>
      <c r="C109" s="28">
        <f>C113+C121+C125</f>
        <v>26248962.1</v>
      </c>
      <c r="D109" s="28">
        <f aca="true" t="shared" si="47" ref="D109:I109">D113+D121+D125</f>
        <v>20587745.1</v>
      </c>
      <c r="E109" s="28">
        <f t="shared" si="47"/>
        <v>18773679.8</v>
      </c>
      <c r="F109" s="29">
        <f t="shared" si="47"/>
        <v>165</v>
      </c>
      <c r="G109" s="29">
        <f t="shared" si="47"/>
        <v>116</v>
      </c>
      <c r="H109" s="28">
        <f t="shared" si="47"/>
        <v>23461937.2</v>
      </c>
      <c r="I109" s="28">
        <f t="shared" si="47"/>
        <v>3633627.8000000003</v>
      </c>
      <c r="J109" s="6"/>
      <c r="L109" s="3"/>
      <c r="M109" s="3"/>
    </row>
    <row r="110" spans="1:13" ht="15" customHeight="1">
      <c r="A110" s="30" t="s">
        <v>5</v>
      </c>
      <c r="B110" s="31" t="s">
        <v>26</v>
      </c>
      <c r="C110" s="28">
        <f>C118+C122+C129</f>
        <v>0</v>
      </c>
      <c r="D110" s="28">
        <f aca="true" t="shared" si="48" ref="D110:I110">D118+D122+D129</f>
        <v>0</v>
      </c>
      <c r="E110" s="28">
        <f t="shared" si="48"/>
        <v>0</v>
      </c>
      <c r="F110" s="29">
        <f t="shared" si="48"/>
        <v>0</v>
      </c>
      <c r="G110" s="29">
        <f t="shared" si="48"/>
        <v>0</v>
      </c>
      <c r="H110" s="28">
        <f t="shared" si="48"/>
        <v>0</v>
      </c>
      <c r="I110" s="28">
        <f t="shared" si="48"/>
        <v>0</v>
      </c>
      <c r="J110" s="6"/>
      <c r="L110" s="3"/>
      <c r="M110" s="3"/>
    </row>
    <row r="111" spans="1:13" ht="15" customHeight="1" thickBot="1">
      <c r="A111" s="32" t="s">
        <v>6</v>
      </c>
      <c r="B111" s="33" t="s">
        <v>27</v>
      </c>
      <c r="C111" s="34">
        <f>C119+C123+C130</f>
        <v>85128000</v>
      </c>
      <c r="D111" s="34">
        <f aca="true" t="shared" si="49" ref="D111:I111">D119+D123+D130</f>
        <v>6382648.6</v>
      </c>
      <c r="E111" s="34">
        <f t="shared" si="49"/>
        <v>10358855</v>
      </c>
      <c r="F111" s="35">
        <f t="shared" si="49"/>
        <v>5</v>
      </c>
      <c r="G111" s="35">
        <f t="shared" si="49"/>
        <v>5</v>
      </c>
      <c r="H111" s="34">
        <f t="shared" si="49"/>
        <v>26677503</v>
      </c>
      <c r="I111" s="34">
        <f t="shared" si="49"/>
        <v>26677503</v>
      </c>
      <c r="J111" s="6"/>
      <c r="L111" s="3"/>
      <c r="M111" s="3"/>
    </row>
    <row r="112" spans="1:13" ht="15" customHeight="1" thickTop="1">
      <c r="A112" s="19" t="s">
        <v>7</v>
      </c>
      <c r="B112" s="36" t="s">
        <v>18</v>
      </c>
      <c r="C112" s="21">
        <f aca="true" t="shared" si="50" ref="C112:I112">C113+C118+C119</f>
        <v>111256575.6</v>
      </c>
      <c r="D112" s="21">
        <f t="shared" si="50"/>
        <v>26961393.700000003</v>
      </c>
      <c r="E112" s="21">
        <f t="shared" si="50"/>
        <v>29068371.5</v>
      </c>
      <c r="F112" s="22">
        <f t="shared" si="50"/>
        <v>56</v>
      </c>
      <c r="G112" s="22">
        <f t="shared" si="50"/>
        <v>9</v>
      </c>
      <c r="H112" s="21">
        <f t="shared" si="50"/>
        <v>50102679.2</v>
      </c>
      <c r="I112" s="21">
        <f t="shared" si="50"/>
        <v>30275755</v>
      </c>
      <c r="J112" s="6"/>
      <c r="L112" s="3"/>
      <c r="M112" s="3"/>
    </row>
    <row r="113" spans="1:13" ht="15" customHeight="1">
      <c r="A113" s="30" t="s">
        <v>8</v>
      </c>
      <c r="B113" s="31" t="s">
        <v>25</v>
      </c>
      <c r="C113" s="28">
        <f>C115+C116+C117</f>
        <v>26135575.6</v>
      </c>
      <c r="D113" s="28">
        <f aca="true" t="shared" si="51" ref="D113:I113">D115+D116+D117</f>
        <v>20578745.1</v>
      </c>
      <c r="E113" s="28">
        <f t="shared" si="51"/>
        <v>18709516.5</v>
      </c>
      <c r="F113" s="29">
        <f t="shared" si="51"/>
        <v>51</v>
      </c>
      <c r="G113" s="29">
        <f t="shared" si="51"/>
        <v>4</v>
      </c>
      <c r="H113" s="28">
        <f t="shared" si="51"/>
        <v>23425176.2</v>
      </c>
      <c r="I113" s="28">
        <f t="shared" si="51"/>
        <v>3598252</v>
      </c>
      <c r="J113" s="6"/>
      <c r="L113" s="3"/>
      <c r="M113" s="3"/>
    </row>
    <row r="114" spans="1:13" ht="15" customHeight="1">
      <c r="A114" s="30"/>
      <c r="B114" s="37" t="s">
        <v>1</v>
      </c>
      <c r="C114" s="28"/>
      <c r="D114" s="28"/>
      <c r="E114" s="28"/>
      <c r="F114" s="29"/>
      <c r="G114" s="29"/>
      <c r="H114" s="28"/>
      <c r="I114" s="28"/>
      <c r="J114" s="6"/>
      <c r="L114" s="3"/>
      <c r="M114" s="3"/>
    </row>
    <row r="115" spans="1:13" ht="15" customHeight="1">
      <c r="A115" s="30"/>
      <c r="B115" s="38" t="s">
        <v>2</v>
      </c>
      <c r="C115" s="28">
        <v>26135575.6</v>
      </c>
      <c r="D115" s="28">
        <v>20578745.1</v>
      </c>
      <c r="E115" s="28">
        <v>18709516.5</v>
      </c>
      <c r="F115" s="29">
        <v>51</v>
      </c>
      <c r="G115" s="29">
        <v>4</v>
      </c>
      <c r="H115" s="28">
        <v>23425176.2</v>
      </c>
      <c r="I115" s="28">
        <v>3598252</v>
      </c>
      <c r="J115" s="6"/>
      <c r="L115" s="3"/>
      <c r="M115" s="3"/>
    </row>
    <row r="116" spans="1:13" ht="21.75" customHeight="1">
      <c r="A116" s="26"/>
      <c r="B116" s="39" t="s">
        <v>33</v>
      </c>
      <c r="C116" s="28">
        <v>0</v>
      </c>
      <c r="D116" s="28">
        <v>0</v>
      </c>
      <c r="E116" s="28">
        <v>0</v>
      </c>
      <c r="F116" s="29">
        <v>0</v>
      </c>
      <c r="G116" s="29">
        <v>0</v>
      </c>
      <c r="H116" s="28">
        <v>0</v>
      </c>
      <c r="I116" s="28">
        <v>0</v>
      </c>
      <c r="J116" s="6"/>
      <c r="L116" s="3"/>
      <c r="M116" s="3"/>
    </row>
    <row r="117" spans="1:13" ht="15" customHeight="1">
      <c r="A117" s="40"/>
      <c r="B117" s="39" t="s">
        <v>31</v>
      </c>
      <c r="C117" s="28">
        <v>0</v>
      </c>
      <c r="D117" s="28">
        <v>0</v>
      </c>
      <c r="E117" s="28">
        <v>0</v>
      </c>
      <c r="F117" s="29">
        <v>0</v>
      </c>
      <c r="G117" s="29">
        <v>0</v>
      </c>
      <c r="H117" s="28">
        <v>0</v>
      </c>
      <c r="I117" s="28">
        <v>0</v>
      </c>
      <c r="J117" s="6"/>
      <c r="L117" s="3"/>
      <c r="M117" s="3"/>
    </row>
    <row r="118" spans="1:13" ht="24" customHeight="1">
      <c r="A118" s="30" t="s">
        <v>9</v>
      </c>
      <c r="B118" s="41" t="s">
        <v>26</v>
      </c>
      <c r="C118" s="28">
        <v>0</v>
      </c>
      <c r="D118" s="28">
        <v>0</v>
      </c>
      <c r="E118" s="28">
        <v>0</v>
      </c>
      <c r="F118" s="29">
        <v>0</v>
      </c>
      <c r="G118" s="29">
        <v>0</v>
      </c>
      <c r="H118" s="28">
        <v>0</v>
      </c>
      <c r="I118" s="28">
        <v>0</v>
      </c>
      <c r="J118" s="6"/>
      <c r="L118" s="3"/>
      <c r="M118" s="3"/>
    </row>
    <row r="119" spans="1:13" ht="15" customHeight="1" thickBot="1">
      <c r="A119" s="32" t="s">
        <v>10</v>
      </c>
      <c r="B119" s="42" t="s">
        <v>27</v>
      </c>
      <c r="C119" s="34">
        <v>85121000</v>
      </c>
      <c r="D119" s="34">
        <v>6382648.6</v>
      </c>
      <c r="E119" s="34">
        <v>10358855</v>
      </c>
      <c r="F119" s="35">
        <v>5</v>
      </c>
      <c r="G119" s="35">
        <v>5</v>
      </c>
      <c r="H119" s="34">
        <v>26677503</v>
      </c>
      <c r="I119" s="34">
        <v>26677503</v>
      </c>
      <c r="J119" s="6"/>
      <c r="L119" s="3"/>
      <c r="M119" s="3"/>
    </row>
    <row r="120" spans="1:13" ht="15" customHeight="1" thickTop="1">
      <c r="A120" s="19">
        <v>3</v>
      </c>
      <c r="B120" s="36" t="s">
        <v>19</v>
      </c>
      <c r="C120" s="21">
        <f aca="true" t="shared" si="52" ref="C120:I120">C121+C122+C123</f>
        <v>33546.7</v>
      </c>
      <c r="D120" s="21">
        <f t="shared" si="52"/>
        <v>0</v>
      </c>
      <c r="E120" s="21">
        <f t="shared" si="52"/>
        <v>6420</v>
      </c>
      <c r="F120" s="22">
        <f t="shared" si="52"/>
        <v>8</v>
      </c>
      <c r="G120" s="22">
        <f t="shared" si="52"/>
        <v>8</v>
      </c>
      <c r="H120" s="21">
        <f t="shared" si="52"/>
        <v>25346.7</v>
      </c>
      <c r="I120" s="21">
        <f t="shared" si="52"/>
        <v>25346.7</v>
      </c>
      <c r="J120" s="6"/>
      <c r="L120" s="3"/>
      <c r="M120" s="3"/>
    </row>
    <row r="121" spans="1:13" ht="15" customHeight="1">
      <c r="A121" s="40" t="s">
        <v>11</v>
      </c>
      <c r="B121" s="43" t="s">
        <v>25</v>
      </c>
      <c r="C121" s="28">
        <v>26546.7</v>
      </c>
      <c r="D121" s="28">
        <v>0</v>
      </c>
      <c r="E121" s="28">
        <v>6420</v>
      </c>
      <c r="F121" s="29">
        <v>8</v>
      </c>
      <c r="G121" s="29">
        <v>8</v>
      </c>
      <c r="H121" s="28">
        <v>25346.7</v>
      </c>
      <c r="I121" s="28">
        <v>25346.7</v>
      </c>
      <c r="J121" s="6"/>
      <c r="L121" s="3"/>
      <c r="M121" s="3"/>
    </row>
    <row r="122" spans="1:13" ht="23.25" customHeight="1">
      <c r="A122" s="40" t="s">
        <v>13</v>
      </c>
      <c r="B122" s="43" t="s">
        <v>26</v>
      </c>
      <c r="C122" s="28">
        <v>0</v>
      </c>
      <c r="D122" s="28">
        <v>0</v>
      </c>
      <c r="E122" s="28">
        <v>0</v>
      </c>
      <c r="F122" s="29">
        <v>0</v>
      </c>
      <c r="G122" s="29">
        <v>0</v>
      </c>
      <c r="H122" s="28">
        <v>0</v>
      </c>
      <c r="I122" s="28">
        <v>0</v>
      </c>
      <c r="J122" s="6"/>
      <c r="L122" s="3"/>
      <c r="M122" s="3"/>
    </row>
    <row r="123" spans="1:13" ht="15" customHeight="1" thickBot="1">
      <c r="A123" s="32" t="s">
        <v>12</v>
      </c>
      <c r="B123" s="42" t="s">
        <v>27</v>
      </c>
      <c r="C123" s="34">
        <v>7000</v>
      </c>
      <c r="D123" s="34">
        <v>0</v>
      </c>
      <c r="E123" s="34">
        <v>0</v>
      </c>
      <c r="F123" s="35">
        <v>0</v>
      </c>
      <c r="G123" s="35">
        <v>0</v>
      </c>
      <c r="H123" s="34">
        <v>0</v>
      </c>
      <c r="I123" s="34">
        <v>0</v>
      </c>
      <c r="J123" s="6"/>
      <c r="L123" s="3"/>
      <c r="M123" s="3"/>
    </row>
    <row r="124" spans="1:13" ht="15" customHeight="1" thickTop="1">
      <c r="A124" s="19" t="s">
        <v>14</v>
      </c>
      <c r="B124" s="20" t="s">
        <v>20</v>
      </c>
      <c r="C124" s="21">
        <f aca="true" t="shared" si="53" ref="C124:I124">C125+C129+C130</f>
        <v>86839.8</v>
      </c>
      <c r="D124" s="21">
        <f t="shared" si="53"/>
        <v>9000</v>
      </c>
      <c r="E124" s="21">
        <f t="shared" si="53"/>
        <v>57743.3</v>
      </c>
      <c r="F124" s="22">
        <f t="shared" si="53"/>
        <v>106</v>
      </c>
      <c r="G124" s="22">
        <f t="shared" si="53"/>
        <v>104</v>
      </c>
      <c r="H124" s="21">
        <f t="shared" si="53"/>
        <v>11414.3</v>
      </c>
      <c r="I124" s="21">
        <f t="shared" si="53"/>
        <v>10029.1</v>
      </c>
      <c r="J124" s="6"/>
      <c r="L124" s="3"/>
      <c r="M124" s="3"/>
    </row>
    <row r="125" spans="1:13" ht="15" customHeight="1">
      <c r="A125" s="30" t="s">
        <v>17</v>
      </c>
      <c r="B125" s="37" t="s">
        <v>25</v>
      </c>
      <c r="C125" s="28">
        <v>86839.8</v>
      </c>
      <c r="D125" s="28">
        <f aca="true" t="shared" si="54" ref="D125:I125">D127+D128</f>
        <v>9000</v>
      </c>
      <c r="E125" s="28">
        <v>57743.3</v>
      </c>
      <c r="F125" s="29">
        <f t="shared" si="54"/>
        <v>106</v>
      </c>
      <c r="G125" s="29">
        <f t="shared" si="54"/>
        <v>104</v>
      </c>
      <c r="H125" s="28">
        <f t="shared" si="54"/>
        <v>11414.3</v>
      </c>
      <c r="I125" s="28">
        <f t="shared" si="54"/>
        <v>10029.1</v>
      </c>
      <c r="J125" s="6"/>
      <c r="L125" s="3"/>
      <c r="M125" s="3"/>
    </row>
    <row r="126" spans="1:13" ht="15" customHeight="1">
      <c r="A126" s="30"/>
      <c r="B126" s="31" t="s">
        <v>1</v>
      </c>
      <c r="C126" s="28"/>
      <c r="D126" s="28"/>
      <c r="E126" s="28"/>
      <c r="F126" s="29"/>
      <c r="G126" s="29"/>
      <c r="H126" s="28"/>
      <c r="I126" s="28"/>
      <c r="J126" s="6"/>
      <c r="L126" s="3"/>
      <c r="M126" s="3"/>
    </row>
    <row r="127" spans="1:13" ht="15" customHeight="1">
      <c r="A127" s="30"/>
      <c r="B127" s="44" t="s">
        <v>24</v>
      </c>
      <c r="C127" s="28">
        <v>16913.3</v>
      </c>
      <c r="D127" s="28">
        <v>9000</v>
      </c>
      <c r="E127" s="28">
        <v>9000</v>
      </c>
      <c r="F127" s="29">
        <v>106</v>
      </c>
      <c r="G127" s="29">
        <v>104</v>
      </c>
      <c r="H127" s="28">
        <v>11414.3</v>
      </c>
      <c r="I127" s="28">
        <v>10029.1</v>
      </c>
      <c r="J127" s="6"/>
      <c r="L127" s="3"/>
      <c r="M127" s="3"/>
    </row>
    <row r="128" spans="1:13" ht="15" customHeight="1">
      <c r="A128" s="30"/>
      <c r="B128" s="45" t="s">
        <v>32</v>
      </c>
      <c r="C128" s="28">
        <v>0</v>
      </c>
      <c r="D128" s="28">
        <v>0</v>
      </c>
      <c r="E128" s="28">
        <v>0</v>
      </c>
      <c r="F128" s="29">
        <v>0</v>
      </c>
      <c r="G128" s="29">
        <v>0</v>
      </c>
      <c r="H128" s="28">
        <v>0</v>
      </c>
      <c r="I128" s="28">
        <v>0</v>
      </c>
      <c r="J128" s="6"/>
      <c r="L128" s="3"/>
      <c r="M128" s="3"/>
    </row>
    <row r="129" spans="1:13" ht="27" customHeight="1">
      <c r="A129" s="62" t="s">
        <v>15</v>
      </c>
      <c r="B129" s="37" t="s">
        <v>26</v>
      </c>
      <c r="C129" s="28">
        <v>0</v>
      </c>
      <c r="D129" s="28">
        <v>0</v>
      </c>
      <c r="E129" s="28">
        <v>0</v>
      </c>
      <c r="F129" s="29">
        <v>0</v>
      </c>
      <c r="G129" s="29">
        <v>0</v>
      </c>
      <c r="H129" s="28">
        <v>0</v>
      </c>
      <c r="I129" s="28">
        <v>0</v>
      </c>
      <c r="J129" s="6"/>
      <c r="L129" s="3"/>
      <c r="M129" s="3"/>
    </row>
    <row r="130" spans="1:13" ht="15" customHeight="1" thickBot="1">
      <c r="A130" s="46" t="s">
        <v>16</v>
      </c>
      <c r="B130" s="47" t="s">
        <v>27</v>
      </c>
      <c r="C130" s="34">
        <v>0</v>
      </c>
      <c r="D130" s="34">
        <v>0</v>
      </c>
      <c r="E130" s="34">
        <v>0</v>
      </c>
      <c r="F130" s="35">
        <v>0</v>
      </c>
      <c r="G130" s="35">
        <v>0</v>
      </c>
      <c r="H130" s="34">
        <v>0</v>
      </c>
      <c r="I130" s="34">
        <v>0</v>
      </c>
      <c r="J130" s="6"/>
      <c r="L130" s="3"/>
      <c r="M130" s="3"/>
    </row>
    <row r="131" spans="1:13" ht="48" customHeight="1" hidden="1" thickBot="1" thickTop="1">
      <c r="A131" s="55"/>
      <c r="B131" s="56"/>
      <c r="C131" s="57"/>
      <c r="D131" s="57"/>
      <c r="E131" s="57"/>
      <c r="F131" s="58"/>
      <c r="G131" s="58"/>
      <c r="H131" s="57"/>
      <c r="I131" s="57"/>
      <c r="J131" s="6"/>
      <c r="L131" s="3"/>
      <c r="M131" s="3"/>
    </row>
    <row r="132" spans="1:13" ht="28.5" customHeight="1" thickTop="1">
      <c r="A132" s="19" t="s">
        <v>3</v>
      </c>
      <c r="B132" s="60" t="s">
        <v>41</v>
      </c>
      <c r="C132" s="21">
        <f>C134+C135+C136</f>
        <v>11619701.5</v>
      </c>
      <c r="D132" s="21">
        <f aca="true" t="shared" si="55" ref="D132:I132">D134+D135+D136</f>
        <v>8584402.5</v>
      </c>
      <c r="E132" s="21">
        <f t="shared" si="55"/>
        <v>8768738.5</v>
      </c>
      <c r="F132" s="22">
        <f t="shared" si="55"/>
        <v>92</v>
      </c>
      <c r="G132" s="22">
        <f t="shared" si="55"/>
        <v>25</v>
      </c>
      <c r="H132" s="21">
        <f t="shared" si="55"/>
        <v>11234321.8</v>
      </c>
      <c r="I132" s="21">
        <f t="shared" si="55"/>
        <v>2321409.5</v>
      </c>
      <c r="J132" s="6"/>
      <c r="L132" s="3"/>
      <c r="M132" s="3"/>
    </row>
    <row r="133" spans="1:13" ht="15" customHeight="1">
      <c r="A133" s="23"/>
      <c r="B133" s="24" t="s">
        <v>1</v>
      </c>
      <c r="C133" s="25"/>
      <c r="D133" s="25"/>
      <c r="E133" s="25"/>
      <c r="F133" s="61"/>
      <c r="G133" s="61"/>
      <c r="H133" s="25"/>
      <c r="I133" s="25"/>
      <c r="J133" s="6"/>
      <c r="L133" s="3"/>
      <c r="M133" s="3"/>
    </row>
    <row r="134" spans="1:13" ht="15" customHeight="1">
      <c r="A134" s="26" t="s">
        <v>4</v>
      </c>
      <c r="B134" s="27" t="s">
        <v>25</v>
      </c>
      <c r="C134" s="28">
        <f>C138+C146+C150</f>
        <v>7605801.5</v>
      </c>
      <c r="D134" s="28">
        <f aca="true" t="shared" si="56" ref="D134:I134">D138+D146+D150</f>
        <v>5396482.5</v>
      </c>
      <c r="E134" s="28">
        <f t="shared" si="56"/>
        <v>5580818.5</v>
      </c>
      <c r="F134" s="29">
        <f t="shared" si="56"/>
        <v>86</v>
      </c>
      <c r="G134" s="29">
        <f t="shared" si="56"/>
        <v>23</v>
      </c>
      <c r="H134" s="28">
        <f t="shared" si="56"/>
        <v>7249421.8</v>
      </c>
      <c r="I134" s="28">
        <f t="shared" si="56"/>
        <v>446509.5</v>
      </c>
      <c r="J134" s="6"/>
      <c r="L134" s="3"/>
      <c r="M134" s="3"/>
    </row>
    <row r="135" spans="1:13" ht="15" customHeight="1">
      <c r="A135" s="30" t="s">
        <v>5</v>
      </c>
      <c r="B135" s="31" t="s">
        <v>26</v>
      </c>
      <c r="C135" s="28">
        <f>C143+C147+C154</f>
        <v>0</v>
      </c>
      <c r="D135" s="28">
        <f aca="true" t="shared" si="57" ref="D135:I135">D143+D147+D154</f>
        <v>0</v>
      </c>
      <c r="E135" s="28">
        <f t="shared" si="57"/>
        <v>0</v>
      </c>
      <c r="F135" s="29">
        <f t="shared" si="57"/>
        <v>0</v>
      </c>
      <c r="G135" s="29">
        <f t="shared" si="57"/>
        <v>0</v>
      </c>
      <c r="H135" s="28">
        <f t="shared" si="57"/>
        <v>0</v>
      </c>
      <c r="I135" s="28">
        <f t="shared" si="57"/>
        <v>0</v>
      </c>
      <c r="J135" s="6"/>
      <c r="L135" s="3"/>
      <c r="M135" s="3"/>
    </row>
    <row r="136" spans="1:13" ht="15" customHeight="1" thickBot="1">
      <c r="A136" s="32" t="s">
        <v>6</v>
      </c>
      <c r="B136" s="33" t="s">
        <v>27</v>
      </c>
      <c r="C136" s="34">
        <f>C144+C148+C155</f>
        <v>4013900</v>
      </c>
      <c r="D136" s="34">
        <f aca="true" t="shared" si="58" ref="D136:I136">D144+D148+D155</f>
        <v>3187920</v>
      </c>
      <c r="E136" s="34">
        <f t="shared" si="58"/>
        <v>3187920</v>
      </c>
      <c r="F136" s="35">
        <f t="shared" si="58"/>
        <v>6</v>
      </c>
      <c r="G136" s="35">
        <f t="shared" si="58"/>
        <v>2</v>
      </c>
      <c r="H136" s="34">
        <f t="shared" si="58"/>
        <v>3984900</v>
      </c>
      <c r="I136" s="34">
        <f t="shared" si="58"/>
        <v>1874900</v>
      </c>
      <c r="J136" s="6"/>
      <c r="L136" s="3"/>
      <c r="M136" s="3"/>
    </row>
    <row r="137" spans="1:13" ht="15" customHeight="1" thickTop="1">
      <c r="A137" s="19" t="s">
        <v>7</v>
      </c>
      <c r="B137" s="36" t="s">
        <v>18</v>
      </c>
      <c r="C137" s="21">
        <f aca="true" t="shared" si="59" ref="C137:I137">C138+C143+C144</f>
        <v>11532038.4</v>
      </c>
      <c r="D137" s="21">
        <f t="shared" si="59"/>
        <v>8564136.8</v>
      </c>
      <c r="E137" s="21">
        <f t="shared" si="59"/>
        <v>8744665.7</v>
      </c>
      <c r="F137" s="22">
        <f t="shared" si="59"/>
        <v>85</v>
      </c>
      <c r="G137" s="22">
        <f t="shared" si="59"/>
        <v>19</v>
      </c>
      <c r="H137" s="21">
        <f t="shared" si="59"/>
        <v>11217114.8</v>
      </c>
      <c r="I137" s="21">
        <f t="shared" si="59"/>
        <v>2309302.5</v>
      </c>
      <c r="J137" s="6"/>
      <c r="L137" s="3"/>
      <c r="M137" s="3"/>
    </row>
    <row r="138" spans="1:13" ht="15" customHeight="1">
      <c r="A138" s="30" t="s">
        <v>8</v>
      </c>
      <c r="B138" s="31" t="s">
        <v>25</v>
      </c>
      <c r="C138" s="28">
        <f>C140+C141+C142</f>
        <v>7547138.4</v>
      </c>
      <c r="D138" s="28">
        <f aca="true" t="shared" si="60" ref="D138:I138">D140+D141+D142</f>
        <v>5376216.8</v>
      </c>
      <c r="E138" s="28">
        <f t="shared" si="60"/>
        <v>5556745.7</v>
      </c>
      <c r="F138" s="29">
        <f t="shared" si="60"/>
        <v>79</v>
      </c>
      <c r="G138" s="29">
        <f t="shared" si="60"/>
        <v>17</v>
      </c>
      <c r="H138" s="28">
        <f t="shared" si="60"/>
        <v>7232214.8</v>
      </c>
      <c r="I138" s="28">
        <f t="shared" si="60"/>
        <v>434402.5</v>
      </c>
      <c r="J138" s="6"/>
      <c r="L138" s="3"/>
      <c r="M138" s="3"/>
    </row>
    <row r="139" spans="1:13" ht="15" customHeight="1">
      <c r="A139" s="30"/>
      <c r="B139" s="37" t="s">
        <v>1</v>
      </c>
      <c r="C139" s="28"/>
      <c r="D139" s="28"/>
      <c r="E139" s="28"/>
      <c r="F139" s="29"/>
      <c r="G139" s="29"/>
      <c r="H139" s="28"/>
      <c r="I139" s="28"/>
      <c r="J139" s="6"/>
      <c r="L139" s="3"/>
      <c r="M139" s="3"/>
    </row>
    <row r="140" spans="1:13" ht="15" customHeight="1">
      <c r="A140" s="30"/>
      <c r="B140" s="38" t="s">
        <v>2</v>
      </c>
      <c r="C140" s="28">
        <v>7547138.4</v>
      </c>
      <c r="D140" s="28">
        <v>5376216.8</v>
      </c>
      <c r="E140" s="28">
        <v>5556745.7</v>
      </c>
      <c r="F140" s="29">
        <v>79</v>
      </c>
      <c r="G140" s="29">
        <v>17</v>
      </c>
      <c r="H140" s="28">
        <v>7232214.8</v>
      </c>
      <c r="I140" s="28">
        <v>434402.5</v>
      </c>
      <c r="J140" s="6"/>
      <c r="L140" s="3"/>
      <c r="M140" s="3"/>
    </row>
    <row r="141" spans="1:13" ht="23.25" customHeight="1">
      <c r="A141" s="26"/>
      <c r="B141" s="39" t="s">
        <v>33</v>
      </c>
      <c r="C141" s="28">
        <v>0</v>
      </c>
      <c r="D141" s="28">
        <v>0</v>
      </c>
      <c r="E141" s="28">
        <v>0</v>
      </c>
      <c r="F141" s="29">
        <v>0</v>
      </c>
      <c r="G141" s="29">
        <v>0</v>
      </c>
      <c r="H141" s="28">
        <v>0</v>
      </c>
      <c r="I141" s="28">
        <v>0</v>
      </c>
      <c r="J141" s="6"/>
      <c r="L141" s="3"/>
      <c r="M141" s="3"/>
    </row>
    <row r="142" spans="1:13" ht="15" customHeight="1">
      <c r="A142" s="40"/>
      <c r="B142" s="39" t="s">
        <v>31</v>
      </c>
      <c r="C142" s="28">
        <v>0</v>
      </c>
      <c r="D142" s="28">
        <v>0</v>
      </c>
      <c r="E142" s="28">
        <v>0</v>
      </c>
      <c r="F142" s="29">
        <v>0</v>
      </c>
      <c r="G142" s="29">
        <v>0</v>
      </c>
      <c r="H142" s="28">
        <v>0</v>
      </c>
      <c r="I142" s="28">
        <v>0</v>
      </c>
      <c r="J142" s="6"/>
      <c r="L142" s="3"/>
      <c r="M142" s="3"/>
    </row>
    <row r="143" spans="1:13" ht="22.5" customHeight="1">
      <c r="A143" s="30" t="s">
        <v>9</v>
      </c>
      <c r="B143" s="41" t="s">
        <v>26</v>
      </c>
      <c r="C143" s="28">
        <v>0</v>
      </c>
      <c r="D143" s="28">
        <v>0</v>
      </c>
      <c r="E143" s="28">
        <v>0</v>
      </c>
      <c r="F143" s="29">
        <v>0</v>
      </c>
      <c r="G143" s="29">
        <v>0</v>
      </c>
      <c r="H143" s="28">
        <v>0</v>
      </c>
      <c r="I143" s="28">
        <v>0</v>
      </c>
      <c r="J143" s="6"/>
      <c r="L143" s="3"/>
      <c r="M143" s="3"/>
    </row>
    <row r="144" spans="1:13" ht="15" customHeight="1" thickBot="1">
      <c r="A144" s="32" t="s">
        <v>10</v>
      </c>
      <c r="B144" s="42" t="s">
        <v>27</v>
      </c>
      <c r="C144" s="34">
        <v>3984900</v>
      </c>
      <c r="D144" s="34">
        <v>3187920</v>
      </c>
      <c r="E144" s="34">
        <v>3187920</v>
      </c>
      <c r="F144" s="35">
        <v>6</v>
      </c>
      <c r="G144" s="35">
        <v>2</v>
      </c>
      <c r="H144" s="34">
        <v>3984900</v>
      </c>
      <c r="I144" s="34">
        <v>1874900</v>
      </c>
      <c r="J144" s="6"/>
      <c r="L144" s="3"/>
      <c r="M144" s="3"/>
    </row>
    <row r="145" spans="1:13" ht="15" customHeight="1" thickTop="1">
      <c r="A145" s="19">
        <v>3</v>
      </c>
      <c r="B145" s="36" t="s">
        <v>19</v>
      </c>
      <c r="C145" s="21">
        <f aca="true" t="shared" si="61" ref="C145:I145">C146+C147+C148</f>
        <v>53700.5</v>
      </c>
      <c r="D145" s="21">
        <f t="shared" si="61"/>
        <v>3500</v>
      </c>
      <c r="E145" s="21">
        <f t="shared" si="61"/>
        <v>7132.1</v>
      </c>
      <c r="F145" s="22">
        <f t="shared" si="61"/>
        <v>7</v>
      </c>
      <c r="G145" s="22">
        <f t="shared" si="61"/>
        <v>6</v>
      </c>
      <c r="H145" s="21">
        <f t="shared" si="61"/>
        <v>17207</v>
      </c>
      <c r="I145" s="21">
        <f t="shared" si="61"/>
        <v>12107</v>
      </c>
      <c r="J145" s="6"/>
      <c r="L145" s="3"/>
      <c r="M145" s="3"/>
    </row>
    <row r="146" spans="1:13" ht="15" customHeight="1">
      <c r="A146" s="40" t="s">
        <v>11</v>
      </c>
      <c r="B146" s="43" t="s">
        <v>25</v>
      </c>
      <c r="C146" s="28">
        <v>24700.5</v>
      </c>
      <c r="D146" s="28">
        <v>3500</v>
      </c>
      <c r="E146" s="28">
        <v>7132.1</v>
      </c>
      <c r="F146" s="29">
        <v>7</v>
      </c>
      <c r="G146" s="29">
        <v>6</v>
      </c>
      <c r="H146" s="28">
        <v>17207</v>
      </c>
      <c r="I146" s="28">
        <v>12107</v>
      </c>
      <c r="J146" s="6"/>
      <c r="L146" s="3"/>
      <c r="M146" s="3"/>
    </row>
    <row r="147" spans="1:13" ht="24" customHeight="1">
      <c r="A147" s="40" t="s">
        <v>13</v>
      </c>
      <c r="B147" s="43" t="s">
        <v>26</v>
      </c>
      <c r="C147" s="28">
        <v>0</v>
      </c>
      <c r="D147" s="28">
        <v>0</v>
      </c>
      <c r="E147" s="28">
        <v>0</v>
      </c>
      <c r="F147" s="29">
        <v>0</v>
      </c>
      <c r="G147" s="29">
        <v>0</v>
      </c>
      <c r="H147" s="28">
        <v>0</v>
      </c>
      <c r="I147" s="28">
        <v>0</v>
      </c>
      <c r="J147" s="6"/>
      <c r="L147" s="3"/>
      <c r="M147" s="3"/>
    </row>
    <row r="148" spans="1:13" ht="15" customHeight="1" thickBot="1">
      <c r="A148" s="32" t="s">
        <v>12</v>
      </c>
      <c r="B148" s="42" t="s">
        <v>27</v>
      </c>
      <c r="C148" s="34">
        <v>29000</v>
      </c>
      <c r="D148" s="34">
        <v>0</v>
      </c>
      <c r="E148" s="34">
        <v>0</v>
      </c>
      <c r="F148" s="35">
        <v>0</v>
      </c>
      <c r="G148" s="35">
        <v>0</v>
      </c>
      <c r="H148" s="34">
        <v>0</v>
      </c>
      <c r="I148" s="34">
        <v>0</v>
      </c>
      <c r="J148" s="6"/>
      <c r="L148" s="3"/>
      <c r="M148" s="3"/>
    </row>
    <row r="149" spans="1:13" ht="15" customHeight="1" thickTop="1">
      <c r="A149" s="19" t="s">
        <v>14</v>
      </c>
      <c r="B149" s="20" t="s">
        <v>20</v>
      </c>
      <c r="C149" s="21">
        <f aca="true" t="shared" si="62" ref="C149:I149">C150+C154+C155</f>
        <v>33962.6</v>
      </c>
      <c r="D149" s="21">
        <f t="shared" si="62"/>
        <v>16765.7</v>
      </c>
      <c r="E149" s="21">
        <f t="shared" si="62"/>
        <v>16940.7</v>
      </c>
      <c r="F149" s="22">
        <f t="shared" si="62"/>
        <v>0</v>
      </c>
      <c r="G149" s="22">
        <f t="shared" si="62"/>
        <v>0</v>
      </c>
      <c r="H149" s="21">
        <f t="shared" si="62"/>
        <v>0</v>
      </c>
      <c r="I149" s="21">
        <f t="shared" si="62"/>
        <v>0</v>
      </c>
      <c r="J149" s="6"/>
      <c r="L149" s="3"/>
      <c r="M149" s="3"/>
    </row>
    <row r="150" spans="1:13" ht="15" customHeight="1">
      <c r="A150" s="30" t="s">
        <v>17</v>
      </c>
      <c r="B150" s="37" t="s">
        <v>25</v>
      </c>
      <c r="C150" s="28">
        <f>C152+C153</f>
        <v>33962.6</v>
      </c>
      <c r="D150" s="28">
        <f aca="true" t="shared" si="63" ref="D150:I150">D152+D153</f>
        <v>16765.7</v>
      </c>
      <c r="E150" s="28">
        <f t="shared" si="63"/>
        <v>16940.7</v>
      </c>
      <c r="F150" s="29">
        <f t="shared" si="63"/>
        <v>0</v>
      </c>
      <c r="G150" s="29">
        <f t="shared" si="63"/>
        <v>0</v>
      </c>
      <c r="H150" s="28">
        <f t="shared" si="63"/>
        <v>0</v>
      </c>
      <c r="I150" s="28">
        <f t="shared" si="63"/>
        <v>0</v>
      </c>
      <c r="J150" s="6"/>
      <c r="L150" s="3"/>
      <c r="M150" s="3"/>
    </row>
    <row r="151" spans="1:13" ht="15" customHeight="1">
      <c r="A151" s="30"/>
      <c r="B151" s="31" t="s">
        <v>1</v>
      </c>
      <c r="C151" s="28"/>
      <c r="D151" s="28"/>
      <c r="E151" s="28"/>
      <c r="F151" s="29"/>
      <c r="G151" s="29"/>
      <c r="H151" s="28"/>
      <c r="I151" s="28"/>
      <c r="J151" s="6"/>
      <c r="L151" s="3"/>
      <c r="M151" s="3"/>
    </row>
    <row r="152" spans="1:13" ht="15" customHeight="1">
      <c r="A152" s="30"/>
      <c r="B152" s="44" t="s">
        <v>24</v>
      </c>
      <c r="C152" s="28">
        <v>33962.6</v>
      </c>
      <c r="D152" s="28">
        <v>16765.7</v>
      </c>
      <c r="E152" s="28">
        <v>16940.7</v>
      </c>
      <c r="F152" s="29">
        <v>0</v>
      </c>
      <c r="G152" s="29">
        <v>0</v>
      </c>
      <c r="H152" s="28">
        <v>0</v>
      </c>
      <c r="I152" s="28">
        <v>0</v>
      </c>
      <c r="J152" s="6"/>
      <c r="L152" s="3"/>
      <c r="M152" s="3"/>
    </row>
    <row r="153" spans="1:13" ht="15" customHeight="1">
      <c r="A153" s="30"/>
      <c r="B153" s="45" t="s">
        <v>32</v>
      </c>
      <c r="C153" s="28">
        <v>0</v>
      </c>
      <c r="D153" s="28">
        <v>0</v>
      </c>
      <c r="E153" s="28">
        <v>0</v>
      </c>
      <c r="F153" s="29">
        <v>0</v>
      </c>
      <c r="G153" s="29">
        <v>0</v>
      </c>
      <c r="H153" s="28">
        <v>0</v>
      </c>
      <c r="I153" s="28">
        <v>0</v>
      </c>
      <c r="J153" s="6"/>
      <c r="L153" s="3"/>
      <c r="M153" s="3"/>
    </row>
    <row r="154" spans="1:13" ht="24.75" customHeight="1">
      <c r="A154" s="62" t="s">
        <v>15</v>
      </c>
      <c r="B154" s="37" t="s">
        <v>26</v>
      </c>
      <c r="C154" s="28">
        <v>0</v>
      </c>
      <c r="D154" s="28">
        <v>0</v>
      </c>
      <c r="E154" s="28">
        <v>0</v>
      </c>
      <c r="F154" s="29">
        <v>0</v>
      </c>
      <c r="G154" s="29">
        <v>0</v>
      </c>
      <c r="H154" s="28">
        <v>0</v>
      </c>
      <c r="I154" s="28">
        <v>0</v>
      </c>
      <c r="J154" s="6"/>
      <c r="L154" s="3"/>
      <c r="M154" s="3"/>
    </row>
    <row r="155" spans="1:13" ht="15" customHeight="1" thickBot="1">
      <c r="A155" s="46" t="s">
        <v>16</v>
      </c>
      <c r="B155" s="47" t="s">
        <v>27</v>
      </c>
      <c r="C155" s="34">
        <v>0</v>
      </c>
      <c r="D155" s="34">
        <v>0</v>
      </c>
      <c r="E155" s="34">
        <v>0</v>
      </c>
      <c r="F155" s="35">
        <v>0</v>
      </c>
      <c r="G155" s="35">
        <v>0</v>
      </c>
      <c r="H155" s="34">
        <v>0</v>
      </c>
      <c r="I155" s="34">
        <v>0</v>
      </c>
      <c r="J155" s="6"/>
      <c r="L155" s="3"/>
      <c r="M155" s="3"/>
    </row>
    <row r="156" spans="1:13" ht="51" customHeight="1" hidden="1" thickBot="1" thickTop="1">
      <c r="A156" s="55"/>
      <c r="B156" s="56"/>
      <c r="C156" s="57"/>
      <c r="D156" s="57"/>
      <c r="E156" s="57"/>
      <c r="F156" s="58"/>
      <c r="G156" s="58"/>
      <c r="H156" s="57"/>
      <c r="I156" s="57"/>
      <c r="J156" s="6"/>
      <c r="L156" s="3"/>
      <c r="M156" s="3"/>
    </row>
    <row r="157" spans="1:13" ht="28.5" customHeight="1" thickTop="1">
      <c r="A157" s="19" t="s">
        <v>3</v>
      </c>
      <c r="B157" s="60" t="s">
        <v>42</v>
      </c>
      <c r="C157" s="21">
        <f>C159+C160+C161</f>
        <v>180326996.9</v>
      </c>
      <c r="D157" s="21">
        <f aca="true" t="shared" si="64" ref="D157:I157">D159+D160+D161</f>
        <v>124420212.7</v>
      </c>
      <c r="E157" s="21">
        <f t="shared" si="64"/>
        <v>125980516.9</v>
      </c>
      <c r="F157" s="22">
        <f t="shared" si="64"/>
        <v>1706</v>
      </c>
      <c r="G157" s="22">
        <f t="shared" si="64"/>
        <v>461</v>
      </c>
      <c r="H157" s="21">
        <f t="shared" si="64"/>
        <v>1156041565.2</v>
      </c>
      <c r="I157" s="21">
        <f t="shared" si="64"/>
        <v>53464742.1</v>
      </c>
      <c r="J157" s="6"/>
      <c r="L157" s="3"/>
      <c r="M157" s="3"/>
    </row>
    <row r="158" spans="1:13" ht="15" customHeight="1">
      <c r="A158" s="23"/>
      <c r="B158" s="24" t="s">
        <v>1</v>
      </c>
      <c r="C158" s="25"/>
      <c r="D158" s="25"/>
      <c r="E158" s="25"/>
      <c r="F158" s="61"/>
      <c r="G158" s="61"/>
      <c r="H158" s="25"/>
      <c r="I158" s="25"/>
      <c r="J158" s="6"/>
      <c r="L158" s="3"/>
      <c r="M158" s="3"/>
    </row>
    <row r="159" spans="1:13" ht="15" customHeight="1">
      <c r="A159" s="26" t="s">
        <v>4</v>
      </c>
      <c r="B159" s="27" t="s">
        <v>25</v>
      </c>
      <c r="C159" s="28">
        <f>C163+C171+C175</f>
        <v>45427496.9</v>
      </c>
      <c r="D159" s="28">
        <f aca="true" t="shared" si="65" ref="D159:I159">D163+D171+D175</f>
        <v>8316725.2</v>
      </c>
      <c r="E159" s="28">
        <f t="shared" si="65"/>
        <v>11699161.1</v>
      </c>
      <c r="F159" s="29">
        <f t="shared" si="65"/>
        <v>85</v>
      </c>
      <c r="G159" s="29">
        <f t="shared" si="65"/>
        <v>30</v>
      </c>
      <c r="H159" s="28">
        <f t="shared" si="65"/>
        <v>30351585.5</v>
      </c>
      <c r="I159" s="28">
        <f t="shared" si="65"/>
        <v>13143138.4</v>
      </c>
      <c r="J159" s="6"/>
      <c r="L159" s="3"/>
      <c r="M159" s="3"/>
    </row>
    <row r="160" spans="1:13" ht="15" customHeight="1">
      <c r="A160" s="30" t="s">
        <v>5</v>
      </c>
      <c r="B160" s="31" t="s">
        <v>26</v>
      </c>
      <c r="C160" s="28">
        <f>C168+C172+C179</f>
        <v>6480700</v>
      </c>
      <c r="D160" s="28">
        <f aca="true" t="shared" si="66" ref="D160:I160">D168+D172+D179</f>
        <v>621969.7</v>
      </c>
      <c r="E160" s="28">
        <f t="shared" si="66"/>
        <v>620982.3</v>
      </c>
      <c r="F160" s="29">
        <f t="shared" si="66"/>
        <v>30</v>
      </c>
      <c r="G160" s="29">
        <f t="shared" si="66"/>
        <v>24</v>
      </c>
      <c r="H160" s="28">
        <f t="shared" si="66"/>
        <v>929611.2</v>
      </c>
      <c r="I160" s="28">
        <f t="shared" si="66"/>
        <v>427617.1</v>
      </c>
      <c r="J160" s="6"/>
      <c r="L160" s="3"/>
      <c r="M160" s="3"/>
    </row>
    <row r="161" spans="1:13" ht="15" customHeight="1" thickBot="1">
      <c r="A161" s="32" t="s">
        <v>6</v>
      </c>
      <c r="B161" s="33" t="s">
        <v>27</v>
      </c>
      <c r="C161" s="34">
        <f>C169+C173+C180</f>
        <v>128418800</v>
      </c>
      <c r="D161" s="34">
        <f aca="true" t="shared" si="67" ref="D161:I161">D169+D173+D180</f>
        <v>115481517.8</v>
      </c>
      <c r="E161" s="34">
        <f t="shared" si="67"/>
        <v>113660373.5</v>
      </c>
      <c r="F161" s="35">
        <f t="shared" si="67"/>
        <v>1591</v>
      </c>
      <c r="G161" s="35">
        <f t="shared" si="67"/>
        <v>407</v>
      </c>
      <c r="H161" s="34">
        <f t="shared" si="67"/>
        <v>1124760368.5</v>
      </c>
      <c r="I161" s="34">
        <f t="shared" si="67"/>
        <v>39893986.6</v>
      </c>
      <c r="J161" s="6"/>
      <c r="L161" s="3"/>
      <c r="M161" s="3"/>
    </row>
    <row r="162" spans="1:13" ht="15" customHeight="1" thickTop="1">
      <c r="A162" s="19" t="s">
        <v>7</v>
      </c>
      <c r="B162" s="36" t="s">
        <v>18</v>
      </c>
      <c r="C162" s="21">
        <f aca="true" t="shared" si="68" ref="C162:I162">C163+C168+C169</f>
        <v>180326996.9</v>
      </c>
      <c r="D162" s="21">
        <f t="shared" si="68"/>
        <v>124420212.7</v>
      </c>
      <c r="E162" s="21">
        <f t="shared" si="68"/>
        <v>125980516.9</v>
      </c>
      <c r="F162" s="22">
        <f t="shared" si="68"/>
        <v>1706</v>
      </c>
      <c r="G162" s="22">
        <f t="shared" si="68"/>
        <v>461</v>
      </c>
      <c r="H162" s="21">
        <f t="shared" si="68"/>
        <v>1156041565.2</v>
      </c>
      <c r="I162" s="21">
        <f t="shared" si="68"/>
        <v>53464742.1</v>
      </c>
      <c r="J162" s="6"/>
      <c r="L162" s="3"/>
      <c r="M162" s="3"/>
    </row>
    <row r="163" spans="1:13" ht="15" customHeight="1">
      <c r="A163" s="30" t="s">
        <v>8</v>
      </c>
      <c r="B163" s="31" t="s">
        <v>25</v>
      </c>
      <c r="C163" s="28">
        <f>C165+C166+C167</f>
        <v>45427496.9</v>
      </c>
      <c r="D163" s="28">
        <f aca="true" t="shared" si="69" ref="D163:I163">D165+D166+D167</f>
        <v>8316725.2</v>
      </c>
      <c r="E163" s="28">
        <f t="shared" si="69"/>
        <v>11699161.1</v>
      </c>
      <c r="F163" s="29">
        <f t="shared" si="69"/>
        <v>85</v>
      </c>
      <c r="G163" s="29">
        <f t="shared" si="69"/>
        <v>30</v>
      </c>
      <c r="H163" s="28">
        <f t="shared" si="69"/>
        <v>30351585.5</v>
      </c>
      <c r="I163" s="28">
        <f t="shared" si="69"/>
        <v>13143138.4</v>
      </c>
      <c r="J163" s="6"/>
      <c r="L163" s="3"/>
      <c r="M163" s="3"/>
    </row>
    <row r="164" spans="1:13" ht="15" customHeight="1">
      <c r="A164" s="30"/>
      <c r="B164" s="37" t="s">
        <v>1</v>
      </c>
      <c r="C164" s="28"/>
      <c r="D164" s="28"/>
      <c r="E164" s="28"/>
      <c r="F164" s="29"/>
      <c r="G164" s="29"/>
      <c r="H164" s="28"/>
      <c r="I164" s="28"/>
      <c r="J164" s="6"/>
      <c r="L164" s="3"/>
      <c r="M164" s="3"/>
    </row>
    <row r="165" spans="1:13" ht="15" customHeight="1">
      <c r="A165" s="30"/>
      <c r="B165" s="38" t="s">
        <v>2</v>
      </c>
      <c r="C165" s="28">
        <v>45427496.9</v>
      </c>
      <c r="D165" s="28">
        <v>8316725.2</v>
      </c>
      <c r="E165" s="28">
        <v>11699161.1</v>
      </c>
      <c r="F165" s="29">
        <v>85</v>
      </c>
      <c r="G165" s="29">
        <v>30</v>
      </c>
      <c r="H165" s="28">
        <v>30351585.5</v>
      </c>
      <c r="I165" s="28">
        <v>13143138.4</v>
      </c>
      <c r="J165" s="6"/>
      <c r="L165" s="3"/>
      <c r="M165" s="3"/>
    </row>
    <row r="166" spans="1:13" ht="24.75" customHeight="1">
      <c r="A166" s="26"/>
      <c r="B166" s="39" t="s">
        <v>33</v>
      </c>
      <c r="C166" s="28">
        <v>0</v>
      </c>
      <c r="D166" s="28">
        <v>0</v>
      </c>
      <c r="E166" s="28">
        <v>0</v>
      </c>
      <c r="F166" s="29">
        <v>0</v>
      </c>
      <c r="G166" s="29">
        <v>0</v>
      </c>
      <c r="H166" s="28">
        <v>0</v>
      </c>
      <c r="I166" s="28">
        <v>0</v>
      </c>
      <c r="J166" s="6"/>
      <c r="L166" s="3"/>
      <c r="M166" s="3"/>
    </row>
    <row r="167" spans="1:13" ht="15" customHeight="1">
      <c r="A167" s="40"/>
      <c r="B167" s="39" t="s">
        <v>31</v>
      </c>
      <c r="C167" s="28">
        <v>0</v>
      </c>
      <c r="D167" s="28">
        <v>0</v>
      </c>
      <c r="E167" s="28">
        <v>0</v>
      </c>
      <c r="F167" s="29">
        <v>0</v>
      </c>
      <c r="G167" s="29">
        <v>0</v>
      </c>
      <c r="H167" s="28">
        <v>0</v>
      </c>
      <c r="I167" s="28">
        <v>0</v>
      </c>
      <c r="J167" s="6"/>
      <c r="L167" s="3"/>
      <c r="M167" s="3"/>
    </row>
    <row r="168" spans="1:13" ht="24" customHeight="1">
      <c r="A168" s="30" t="s">
        <v>9</v>
      </c>
      <c r="B168" s="41" t="s">
        <v>26</v>
      </c>
      <c r="C168" s="28">
        <v>6480700</v>
      </c>
      <c r="D168" s="28">
        <v>621969.7</v>
      </c>
      <c r="E168" s="28">
        <v>620982.3</v>
      </c>
      <c r="F168" s="29">
        <v>30</v>
      </c>
      <c r="G168" s="29">
        <v>24</v>
      </c>
      <c r="H168" s="28">
        <v>929611.2</v>
      </c>
      <c r="I168" s="28">
        <v>427617.1</v>
      </c>
      <c r="J168" s="6"/>
      <c r="L168" s="3"/>
      <c r="M168" s="3"/>
    </row>
    <row r="169" spans="1:13" ht="15" customHeight="1" thickBot="1">
      <c r="A169" s="32" t="s">
        <v>10</v>
      </c>
      <c r="B169" s="42" t="s">
        <v>27</v>
      </c>
      <c r="C169" s="34">
        <v>128418800</v>
      </c>
      <c r="D169" s="34">
        <v>115481517.8</v>
      </c>
      <c r="E169" s="34">
        <v>113660373.5</v>
      </c>
      <c r="F169" s="35">
        <v>1591</v>
      </c>
      <c r="G169" s="35">
        <v>407</v>
      </c>
      <c r="H169" s="34">
        <v>1124760368.5</v>
      </c>
      <c r="I169" s="34">
        <v>39893986.6</v>
      </c>
      <c r="J169" s="6"/>
      <c r="L169" s="3"/>
      <c r="M169" s="3"/>
    </row>
    <row r="170" spans="1:13" ht="15" customHeight="1" thickTop="1">
      <c r="A170" s="19">
        <v>3</v>
      </c>
      <c r="B170" s="36" t="s">
        <v>19</v>
      </c>
      <c r="C170" s="21">
        <f aca="true" t="shared" si="70" ref="C170:I170">C171+C172+C173</f>
        <v>0</v>
      </c>
      <c r="D170" s="21">
        <f t="shared" si="70"/>
        <v>0</v>
      </c>
      <c r="E170" s="21">
        <f t="shared" si="70"/>
        <v>0</v>
      </c>
      <c r="F170" s="22">
        <f t="shared" si="70"/>
        <v>0</v>
      </c>
      <c r="G170" s="22">
        <f t="shared" si="70"/>
        <v>0</v>
      </c>
      <c r="H170" s="21">
        <f t="shared" si="70"/>
        <v>0</v>
      </c>
      <c r="I170" s="21">
        <f t="shared" si="70"/>
        <v>0</v>
      </c>
      <c r="J170" s="6"/>
      <c r="L170" s="3"/>
      <c r="M170" s="3"/>
    </row>
    <row r="171" spans="1:13" ht="15" customHeight="1">
      <c r="A171" s="40" t="s">
        <v>11</v>
      </c>
      <c r="B171" s="43" t="s">
        <v>25</v>
      </c>
      <c r="C171" s="28"/>
      <c r="D171" s="28"/>
      <c r="E171" s="28"/>
      <c r="F171" s="29"/>
      <c r="G171" s="29"/>
      <c r="H171" s="28"/>
      <c r="I171" s="28"/>
      <c r="J171" s="6"/>
      <c r="L171" s="3"/>
      <c r="M171" s="3"/>
    </row>
    <row r="172" spans="1:13" ht="22.5" customHeight="1">
      <c r="A172" s="40" t="s">
        <v>13</v>
      </c>
      <c r="B172" s="43" t="s">
        <v>26</v>
      </c>
      <c r="C172" s="28">
        <v>0</v>
      </c>
      <c r="D172" s="28">
        <v>0</v>
      </c>
      <c r="E172" s="28">
        <v>0</v>
      </c>
      <c r="F172" s="29">
        <v>0</v>
      </c>
      <c r="G172" s="29">
        <v>0</v>
      </c>
      <c r="H172" s="28">
        <v>0</v>
      </c>
      <c r="I172" s="28">
        <v>0</v>
      </c>
      <c r="J172" s="6"/>
      <c r="L172" s="3"/>
      <c r="M172" s="3"/>
    </row>
    <row r="173" spans="1:13" ht="15" customHeight="1" thickBot="1">
      <c r="A173" s="32" t="s">
        <v>12</v>
      </c>
      <c r="B173" s="42" t="s">
        <v>27</v>
      </c>
      <c r="C173" s="34">
        <v>0</v>
      </c>
      <c r="D173" s="34">
        <v>0</v>
      </c>
      <c r="E173" s="34">
        <v>0</v>
      </c>
      <c r="F173" s="35">
        <v>0</v>
      </c>
      <c r="G173" s="35">
        <v>0</v>
      </c>
      <c r="H173" s="34">
        <v>0</v>
      </c>
      <c r="I173" s="34">
        <v>0</v>
      </c>
      <c r="J173" s="6"/>
      <c r="L173" s="3"/>
      <c r="M173" s="3"/>
    </row>
    <row r="174" spans="1:13" ht="15" customHeight="1" thickTop="1">
      <c r="A174" s="19" t="s">
        <v>14</v>
      </c>
      <c r="B174" s="20" t="s">
        <v>20</v>
      </c>
      <c r="C174" s="21">
        <f aca="true" t="shared" si="71" ref="C174:I174">C175+C179+C180</f>
        <v>0</v>
      </c>
      <c r="D174" s="21">
        <f t="shared" si="71"/>
        <v>0</v>
      </c>
      <c r="E174" s="21">
        <f t="shared" si="71"/>
        <v>0</v>
      </c>
      <c r="F174" s="22">
        <f t="shared" si="71"/>
        <v>0</v>
      </c>
      <c r="G174" s="22">
        <f t="shared" si="71"/>
        <v>0</v>
      </c>
      <c r="H174" s="21">
        <f t="shared" si="71"/>
        <v>0</v>
      </c>
      <c r="I174" s="21">
        <f t="shared" si="71"/>
        <v>0</v>
      </c>
      <c r="J174" s="6"/>
      <c r="L174" s="3"/>
      <c r="M174" s="3"/>
    </row>
    <row r="175" spans="1:13" ht="15" customHeight="1">
      <c r="A175" s="30" t="s">
        <v>17</v>
      </c>
      <c r="B175" s="37" t="s">
        <v>25</v>
      </c>
      <c r="C175" s="28">
        <f>C177+C178</f>
        <v>0</v>
      </c>
      <c r="D175" s="28">
        <f aca="true" t="shared" si="72" ref="D175:I175">D177+D178</f>
        <v>0</v>
      </c>
      <c r="E175" s="28">
        <f t="shared" si="72"/>
        <v>0</v>
      </c>
      <c r="F175" s="29">
        <f t="shared" si="72"/>
        <v>0</v>
      </c>
      <c r="G175" s="29">
        <f t="shared" si="72"/>
        <v>0</v>
      </c>
      <c r="H175" s="28">
        <f t="shared" si="72"/>
        <v>0</v>
      </c>
      <c r="I175" s="28">
        <f t="shared" si="72"/>
        <v>0</v>
      </c>
      <c r="J175" s="6"/>
      <c r="L175" s="3"/>
      <c r="M175" s="3"/>
    </row>
    <row r="176" spans="1:13" ht="15" customHeight="1">
      <c r="A176" s="30"/>
      <c r="B176" s="31" t="s">
        <v>1</v>
      </c>
      <c r="C176" s="28"/>
      <c r="D176" s="28"/>
      <c r="E176" s="28"/>
      <c r="F176" s="29"/>
      <c r="G176" s="29"/>
      <c r="H176" s="28"/>
      <c r="I176" s="28"/>
      <c r="J176" s="6"/>
      <c r="L176" s="3"/>
      <c r="M176" s="3"/>
    </row>
    <row r="177" spans="1:13" ht="15" customHeight="1">
      <c r="A177" s="30"/>
      <c r="B177" s="44" t="s">
        <v>24</v>
      </c>
      <c r="C177" s="28">
        <v>0</v>
      </c>
      <c r="D177" s="28">
        <v>0</v>
      </c>
      <c r="E177" s="28">
        <v>0</v>
      </c>
      <c r="F177" s="29">
        <v>0</v>
      </c>
      <c r="G177" s="29">
        <v>0</v>
      </c>
      <c r="H177" s="28">
        <v>0</v>
      </c>
      <c r="I177" s="28">
        <v>0</v>
      </c>
      <c r="J177" s="6"/>
      <c r="L177" s="3"/>
      <c r="M177" s="3"/>
    </row>
    <row r="178" spans="1:13" ht="15" customHeight="1">
      <c r="A178" s="30"/>
      <c r="B178" s="45" t="s">
        <v>32</v>
      </c>
      <c r="C178" s="28">
        <v>0</v>
      </c>
      <c r="D178" s="28">
        <v>0</v>
      </c>
      <c r="E178" s="28">
        <v>0</v>
      </c>
      <c r="F178" s="29">
        <v>0</v>
      </c>
      <c r="G178" s="29">
        <v>0</v>
      </c>
      <c r="H178" s="28">
        <v>0</v>
      </c>
      <c r="I178" s="28">
        <v>0</v>
      </c>
      <c r="J178" s="6"/>
      <c r="L178" s="3"/>
      <c r="M178" s="3"/>
    </row>
    <row r="179" spans="1:13" ht="25.5" customHeight="1">
      <c r="A179" s="62" t="s">
        <v>15</v>
      </c>
      <c r="B179" s="37" t="s">
        <v>26</v>
      </c>
      <c r="C179" s="28">
        <v>0</v>
      </c>
      <c r="D179" s="28">
        <v>0</v>
      </c>
      <c r="E179" s="28">
        <v>0</v>
      </c>
      <c r="F179" s="29">
        <v>0</v>
      </c>
      <c r="G179" s="29">
        <v>0</v>
      </c>
      <c r="H179" s="28">
        <v>0</v>
      </c>
      <c r="I179" s="28">
        <v>0</v>
      </c>
      <c r="J179" s="6"/>
      <c r="L179" s="3"/>
      <c r="M179" s="3"/>
    </row>
    <row r="180" spans="1:13" ht="15" customHeight="1" thickBot="1">
      <c r="A180" s="46" t="s">
        <v>16</v>
      </c>
      <c r="B180" s="47" t="s">
        <v>27</v>
      </c>
      <c r="C180" s="34">
        <v>0</v>
      </c>
      <c r="D180" s="34">
        <v>0</v>
      </c>
      <c r="E180" s="34">
        <v>0</v>
      </c>
      <c r="F180" s="35">
        <v>0</v>
      </c>
      <c r="G180" s="35">
        <v>0</v>
      </c>
      <c r="H180" s="34">
        <v>0</v>
      </c>
      <c r="I180" s="34">
        <v>0</v>
      </c>
      <c r="J180" s="6"/>
      <c r="L180" s="3"/>
      <c r="M180" s="3"/>
    </row>
    <row r="181" spans="1:13" ht="55.5" customHeight="1" hidden="1" thickBot="1" thickTop="1">
      <c r="A181" s="55"/>
      <c r="B181" s="56"/>
      <c r="C181" s="57"/>
      <c r="D181" s="57"/>
      <c r="E181" s="57"/>
      <c r="F181" s="58"/>
      <c r="G181" s="58"/>
      <c r="H181" s="57"/>
      <c r="I181" s="57"/>
      <c r="J181" s="6"/>
      <c r="L181" s="3"/>
      <c r="M181" s="3"/>
    </row>
    <row r="182" spans="1:13" ht="42" customHeight="1" thickTop="1">
      <c r="A182" s="19" t="s">
        <v>3</v>
      </c>
      <c r="B182" s="60" t="s">
        <v>43</v>
      </c>
      <c r="C182" s="21">
        <f>C184+C185+C186</f>
        <v>153029</v>
      </c>
      <c r="D182" s="21">
        <f aca="true" t="shared" si="73" ref="D182:I182">D184+D185+D186</f>
        <v>0</v>
      </c>
      <c r="E182" s="21">
        <f t="shared" si="73"/>
        <v>0</v>
      </c>
      <c r="F182" s="22">
        <f t="shared" si="73"/>
        <v>1</v>
      </c>
      <c r="G182" s="22">
        <f t="shared" si="73"/>
        <v>1</v>
      </c>
      <c r="H182" s="21">
        <f t="shared" si="73"/>
        <v>153029</v>
      </c>
      <c r="I182" s="21">
        <f t="shared" si="73"/>
        <v>153029</v>
      </c>
      <c r="J182" s="6"/>
      <c r="L182" s="3"/>
      <c r="M182" s="3"/>
    </row>
    <row r="183" spans="1:13" ht="15" customHeight="1">
      <c r="A183" s="23"/>
      <c r="B183" s="24" t="s">
        <v>1</v>
      </c>
      <c r="C183" s="25"/>
      <c r="D183" s="25"/>
      <c r="E183" s="25"/>
      <c r="F183" s="61"/>
      <c r="G183" s="61"/>
      <c r="H183" s="25"/>
      <c r="I183" s="25"/>
      <c r="J183" s="6"/>
      <c r="L183" s="3"/>
      <c r="M183" s="3"/>
    </row>
    <row r="184" spans="1:13" ht="15" customHeight="1">
      <c r="A184" s="26" t="s">
        <v>4</v>
      </c>
      <c r="B184" s="27" t="s">
        <v>25</v>
      </c>
      <c r="C184" s="28">
        <f>C188+C196+C200</f>
        <v>153029</v>
      </c>
      <c r="D184" s="28">
        <f aca="true" t="shared" si="74" ref="D184:I184">D188+D196+D200</f>
        <v>0</v>
      </c>
      <c r="E184" s="28">
        <f t="shared" si="74"/>
        <v>0</v>
      </c>
      <c r="F184" s="29">
        <f t="shared" si="74"/>
        <v>1</v>
      </c>
      <c r="G184" s="29">
        <f t="shared" si="74"/>
        <v>1</v>
      </c>
      <c r="H184" s="28">
        <f t="shared" si="74"/>
        <v>153029</v>
      </c>
      <c r="I184" s="28">
        <f t="shared" si="74"/>
        <v>153029</v>
      </c>
      <c r="J184" s="6"/>
      <c r="L184" s="3"/>
      <c r="M184" s="3"/>
    </row>
    <row r="185" spans="1:13" ht="15" customHeight="1">
      <c r="A185" s="30" t="s">
        <v>5</v>
      </c>
      <c r="B185" s="31" t="s">
        <v>26</v>
      </c>
      <c r="C185" s="28">
        <f>C193+C197+C204</f>
        <v>0</v>
      </c>
      <c r="D185" s="28">
        <f aca="true" t="shared" si="75" ref="D185:I185">D193+D197+D204</f>
        <v>0</v>
      </c>
      <c r="E185" s="28">
        <f t="shared" si="75"/>
        <v>0</v>
      </c>
      <c r="F185" s="29">
        <f t="shared" si="75"/>
        <v>0</v>
      </c>
      <c r="G185" s="29">
        <f t="shared" si="75"/>
        <v>0</v>
      </c>
      <c r="H185" s="28">
        <f t="shared" si="75"/>
        <v>0</v>
      </c>
      <c r="I185" s="28">
        <f t="shared" si="75"/>
        <v>0</v>
      </c>
      <c r="J185" s="6"/>
      <c r="L185" s="3"/>
      <c r="M185" s="3"/>
    </row>
    <row r="186" spans="1:13" ht="15" customHeight="1" thickBot="1">
      <c r="A186" s="32" t="s">
        <v>6</v>
      </c>
      <c r="B186" s="33" t="s">
        <v>27</v>
      </c>
      <c r="C186" s="34">
        <f>C194+C198+C205</f>
        <v>0</v>
      </c>
      <c r="D186" s="34">
        <f aca="true" t="shared" si="76" ref="D186:I186">D194+D198+D205</f>
        <v>0</v>
      </c>
      <c r="E186" s="34">
        <f t="shared" si="76"/>
        <v>0</v>
      </c>
      <c r="F186" s="35">
        <f t="shared" si="76"/>
        <v>0</v>
      </c>
      <c r="G186" s="35">
        <f t="shared" si="76"/>
        <v>0</v>
      </c>
      <c r="H186" s="34">
        <f t="shared" si="76"/>
        <v>0</v>
      </c>
      <c r="I186" s="34">
        <f t="shared" si="76"/>
        <v>0</v>
      </c>
      <c r="J186" s="6"/>
      <c r="L186" s="3"/>
      <c r="M186" s="3"/>
    </row>
    <row r="187" spans="1:13" ht="15" customHeight="1" thickTop="1">
      <c r="A187" s="19" t="s">
        <v>7</v>
      </c>
      <c r="B187" s="36" t="s">
        <v>18</v>
      </c>
      <c r="C187" s="21">
        <f aca="true" t="shared" si="77" ref="C187:I187">C188+C193+C194</f>
        <v>153029</v>
      </c>
      <c r="D187" s="21">
        <f t="shared" si="77"/>
        <v>0</v>
      </c>
      <c r="E187" s="21">
        <f t="shared" si="77"/>
        <v>0</v>
      </c>
      <c r="F187" s="22">
        <f t="shared" si="77"/>
        <v>1</v>
      </c>
      <c r="G187" s="22">
        <f t="shared" si="77"/>
        <v>1</v>
      </c>
      <c r="H187" s="21">
        <f t="shared" si="77"/>
        <v>153029</v>
      </c>
      <c r="I187" s="21">
        <f t="shared" si="77"/>
        <v>153029</v>
      </c>
      <c r="J187" s="6"/>
      <c r="L187" s="3"/>
      <c r="M187" s="3"/>
    </row>
    <row r="188" spans="1:13" ht="15" customHeight="1">
      <c r="A188" s="30" t="s">
        <v>8</v>
      </c>
      <c r="B188" s="31" t="s">
        <v>25</v>
      </c>
      <c r="C188" s="28">
        <f>C190+C191+C192</f>
        <v>153029</v>
      </c>
      <c r="D188" s="28">
        <f aca="true" t="shared" si="78" ref="D188:I188">D190+D191+D192</f>
        <v>0</v>
      </c>
      <c r="E188" s="28">
        <f t="shared" si="78"/>
        <v>0</v>
      </c>
      <c r="F188" s="29">
        <f t="shared" si="78"/>
        <v>1</v>
      </c>
      <c r="G188" s="29">
        <f t="shared" si="78"/>
        <v>1</v>
      </c>
      <c r="H188" s="28">
        <f t="shared" si="78"/>
        <v>153029</v>
      </c>
      <c r="I188" s="28">
        <f t="shared" si="78"/>
        <v>153029</v>
      </c>
      <c r="J188" s="6"/>
      <c r="L188" s="3"/>
      <c r="M188" s="3"/>
    </row>
    <row r="189" spans="1:13" ht="15" customHeight="1">
      <c r="A189" s="30"/>
      <c r="B189" s="37" t="s">
        <v>1</v>
      </c>
      <c r="C189" s="28"/>
      <c r="D189" s="28"/>
      <c r="E189" s="28"/>
      <c r="F189" s="29"/>
      <c r="G189" s="29"/>
      <c r="H189" s="28"/>
      <c r="I189" s="28"/>
      <c r="J189" s="6"/>
      <c r="L189" s="3"/>
      <c r="M189" s="3"/>
    </row>
    <row r="190" spans="1:13" ht="15" customHeight="1">
      <c r="A190" s="30"/>
      <c r="B190" s="38" t="s">
        <v>2</v>
      </c>
      <c r="C190" s="28">
        <v>153029</v>
      </c>
      <c r="D190" s="28">
        <v>0</v>
      </c>
      <c r="E190" s="28">
        <v>0</v>
      </c>
      <c r="F190" s="29">
        <v>1</v>
      </c>
      <c r="G190" s="29">
        <v>1</v>
      </c>
      <c r="H190" s="28">
        <v>153029</v>
      </c>
      <c r="I190" s="28">
        <v>153029</v>
      </c>
      <c r="J190" s="6"/>
      <c r="L190" s="3"/>
      <c r="M190" s="3"/>
    </row>
    <row r="191" spans="1:13" ht="23.25" customHeight="1">
      <c r="A191" s="26"/>
      <c r="B191" s="39" t="s">
        <v>33</v>
      </c>
      <c r="C191" s="28">
        <v>0</v>
      </c>
      <c r="D191" s="28">
        <v>0</v>
      </c>
      <c r="E191" s="28">
        <v>0</v>
      </c>
      <c r="F191" s="29">
        <v>0</v>
      </c>
      <c r="G191" s="29">
        <v>0</v>
      </c>
      <c r="H191" s="28">
        <v>0</v>
      </c>
      <c r="I191" s="28">
        <v>0</v>
      </c>
      <c r="J191" s="6"/>
      <c r="L191" s="3"/>
      <c r="M191" s="3"/>
    </row>
    <row r="192" spans="1:13" ht="15" customHeight="1">
      <c r="A192" s="40"/>
      <c r="B192" s="39" t="s">
        <v>31</v>
      </c>
      <c r="C192" s="28">
        <v>0</v>
      </c>
      <c r="D192" s="28">
        <v>0</v>
      </c>
      <c r="E192" s="28">
        <v>0</v>
      </c>
      <c r="F192" s="29">
        <v>0</v>
      </c>
      <c r="G192" s="29">
        <v>0</v>
      </c>
      <c r="H192" s="28">
        <v>0</v>
      </c>
      <c r="I192" s="28">
        <v>0</v>
      </c>
      <c r="J192" s="6"/>
      <c r="L192" s="3"/>
      <c r="M192" s="3"/>
    </row>
    <row r="193" spans="1:13" ht="24" customHeight="1">
      <c r="A193" s="30" t="s">
        <v>9</v>
      </c>
      <c r="B193" s="41" t="s">
        <v>26</v>
      </c>
      <c r="C193" s="28">
        <v>0</v>
      </c>
      <c r="D193" s="28">
        <v>0</v>
      </c>
      <c r="E193" s="28">
        <v>0</v>
      </c>
      <c r="F193" s="29">
        <v>0</v>
      </c>
      <c r="G193" s="29">
        <v>0</v>
      </c>
      <c r="H193" s="28">
        <v>0</v>
      </c>
      <c r="I193" s="28">
        <v>0</v>
      </c>
      <c r="J193" s="6"/>
      <c r="L193" s="3"/>
      <c r="M193" s="3"/>
    </row>
    <row r="194" spans="1:13" ht="15" customHeight="1" thickBot="1">
      <c r="A194" s="32" t="s">
        <v>10</v>
      </c>
      <c r="B194" s="42" t="s">
        <v>27</v>
      </c>
      <c r="C194" s="34">
        <v>0</v>
      </c>
      <c r="D194" s="34">
        <v>0</v>
      </c>
      <c r="E194" s="34">
        <v>0</v>
      </c>
      <c r="F194" s="35">
        <v>0</v>
      </c>
      <c r="G194" s="35">
        <v>0</v>
      </c>
      <c r="H194" s="34">
        <v>0</v>
      </c>
      <c r="I194" s="34">
        <v>0</v>
      </c>
      <c r="J194" s="6"/>
      <c r="L194" s="3"/>
      <c r="M194" s="3"/>
    </row>
    <row r="195" spans="1:13" ht="15" customHeight="1" thickTop="1">
      <c r="A195" s="19">
        <v>3</v>
      </c>
      <c r="B195" s="36" t="s">
        <v>19</v>
      </c>
      <c r="C195" s="21">
        <f aca="true" t="shared" si="79" ref="C195:I195">C196+C197+C198</f>
        <v>0</v>
      </c>
      <c r="D195" s="21">
        <f t="shared" si="79"/>
        <v>0</v>
      </c>
      <c r="E195" s="21">
        <f t="shared" si="79"/>
        <v>0</v>
      </c>
      <c r="F195" s="22">
        <f t="shared" si="79"/>
        <v>0</v>
      </c>
      <c r="G195" s="22">
        <f t="shared" si="79"/>
        <v>0</v>
      </c>
      <c r="H195" s="21">
        <f t="shared" si="79"/>
        <v>0</v>
      </c>
      <c r="I195" s="21">
        <f t="shared" si="79"/>
        <v>0</v>
      </c>
      <c r="J195" s="6"/>
      <c r="L195" s="3"/>
      <c r="M195" s="3"/>
    </row>
    <row r="196" spans="1:13" ht="15" customHeight="1">
      <c r="A196" s="40" t="s">
        <v>11</v>
      </c>
      <c r="B196" s="43" t="s">
        <v>25</v>
      </c>
      <c r="C196" s="28">
        <v>0</v>
      </c>
      <c r="D196" s="28">
        <v>0</v>
      </c>
      <c r="E196" s="28">
        <v>0</v>
      </c>
      <c r="F196" s="29">
        <v>0</v>
      </c>
      <c r="G196" s="29">
        <v>0</v>
      </c>
      <c r="H196" s="28">
        <v>0</v>
      </c>
      <c r="I196" s="28">
        <v>0</v>
      </c>
      <c r="J196" s="6"/>
      <c r="L196" s="3"/>
      <c r="M196" s="3"/>
    </row>
    <row r="197" spans="1:13" ht="22.5" customHeight="1">
      <c r="A197" s="40" t="s">
        <v>13</v>
      </c>
      <c r="B197" s="43" t="s">
        <v>26</v>
      </c>
      <c r="C197" s="28">
        <v>0</v>
      </c>
      <c r="D197" s="28">
        <v>0</v>
      </c>
      <c r="E197" s="28">
        <v>0</v>
      </c>
      <c r="F197" s="29">
        <v>0</v>
      </c>
      <c r="G197" s="29">
        <v>0</v>
      </c>
      <c r="H197" s="28">
        <v>0</v>
      </c>
      <c r="I197" s="28">
        <v>0</v>
      </c>
      <c r="J197" s="6"/>
      <c r="L197" s="3"/>
      <c r="M197" s="3"/>
    </row>
    <row r="198" spans="1:13" ht="15" customHeight="1" thickBot="1">
      <c r="A198" s="32" t="s">
        <v>12</v>
      </c>
      <c r="B198" s="42" t="s">
        <v>27</v>
      </c>
      <c r="C198" s="34">
        <v>0</v>
      </c>
      <c r="D198" s="34">
        <v>0</v>
      </c>
      <c r="E198" s="34">
        <v>0</v>
      </c>
      <c r="F198" s="35">
        <v>0</v>
      </c>
      <c r="G198" s="35">
        <v>0</v>
      </c>
      <c r="H198" s="34">
        <v>0</v>
      </c>
      <c r="I198" s="34">
        <v>0</v>
      </c>
      <c r="J198" s="6"/>
      <c r="L198" s="3"/>
      <c r="M198" s="3"/>
    </row>
    <row r="199" spans="1:13" ht="15" customHeight="1" thickTop="1">
      <c r="A199" s="19" t="s">
        <v>14</v>
      </c>
      <c r="B199" s="20" t="s">
        <v>20</v>
      </c>
      <c r="C199" s="21">
        <f aca="true" t="shared" si="80" ref="C199:I199">C200+C204+C205</f>
        <v>0</v>
      </c>
      <c r="D199" s="21">
        <f t="shared" si="80"/>
        <v>0</v>
      </c>
      <c r="E199" s="21">
        <f t="shared" si="80"/>
        <v>0</v>
      </c>
      <c r="F199" s="22">
        <f t="shared" si="80"/>
        <v>0</v>
      </c>
      <c r="G199" s="22">
        <f t="shared" si="80"/>
        <v>0</v>
      </c>
      <c r="H199" s="21">
        <f t="shared" si="80"/>
        <v>0</v>
      </c>
      <c r="I199" s="21">
        <f t="shared" si="80"/>
        <v>0</v>
      </c>
      <c r="J199" s="6"/>
      <c r="L199" s="3"/>
      <c r="M199" s="3"/>
    </row>
    <row r="200" spans="1:13" ht="15" customHeight="1">
      <c r="A200" s="30" t="s">
        <v>17</v>
      </c>
      <c r="B200" s="37" t="s">
        <v>25</v>
      </c>
      <c r="C200" s="28">
        <f>C202+C203</f>
        <v>0</v>
      </c>
      <c r="D200" s="28">
        <f aca="true" t="shared" si="81" ref="D200:I200">D202+D203</f>
        <v>0</v>
      </c>
      <c r="E200" s="28">
        <f t="shared" si="81"/>
        <v>0</v>
      </c>
      <c r="F200" s="29">
        <f t="shared" si="81"/>
        <v>0</v>
      </c>
      <c r="G200" s="29">
        <f t="shared" si="81"/>
        <v>0</v>
      </c>
      <c r="H200" s="28">
        <f t="shared" si="81"/>
        <v>0</v>
      </c>
      <c r="I200" s="28">
        <f t="shared" si="81"/>
        <v>0</v>
      </c>
      <c r="J200" s="6"/>
      <c r="L200" s="3"/>
      <c r="M200" s="3"/>
    </row>
    <row r="201" spans="1:13" ht="15" customHeight="1">
      <c r="A201" s="30"/>
      <c r="B201" s="31" t="s">
        <v>1</v>
      </c>
      <c r="C201" s="28"/>
      <c r="D201" s="28"/>
      <c r="E201" s="28"/>
      <c r="F201" s="29"/>
      <c r="G201" s="29"/>
      <c r="H201" s="28"/>
      <c r="I201" s="28"/>
      <c r="J201" s="6"/>
      <c r="L201" s="3"/>
      <c r="M201" s="3"/>
    </row>
    <row r="202" spans="1:13" ht="15" customHeight="1">
      <c r="A202" s="30"/>
      <c r="B202" s="44" t="s">
        <v>24</v>
      </c>
      <c r="C202" s="28">
        <v>0</v>
      </c>
      <c r="D202" s="28">
        <v>0</v>
      </c>
      <c r="E202" s="28">
        <v>0</v>
      </c>
      <c r="F202" s="29">
        <v>0</v>
      </c>
      <c r="G202" s="29">
        <v>0</v>
      </c>
      <c r="H202" s="28">
        <v>0</v>
      </c>
      <c r="I202" s="28">
        <v>0</v>
      </c>
      <c r="J202" s="6"/>
      <c r="L202" s="3"/>
      <c r="M202" s="3"/>
    </row>
    <row r="203" spans="1:13" ht="15" customHeight="1">
      <c r="A203" s="30"/>
      <c r="B203" s="45" t="s">
        <v>32</v>
      </c>
      <c r="C203" s="28">
        <v>0</v>
      </c>
      <c r="D203" s="28">
        <v>0</v>
      </c>
      <c r="E203" s="28">
        <v>0</v>
      </c>
      <c r="F203" s="29">
        <v>0</v>
      </c>
      <c r="G203" s="29">
        <v>0</v>
      </c>
      <c r="H203" s="28">
        <v>0</v>
      </c>
      <c r="I203" s="28">
        <v>0</v>
      </c>
      <c r="J203" s="6"/>
      <c r="L203" s="3"/>
      <c r="M203" s="3"/>
    </row>
    <row r="204" spans="1:13" ht="27" customHeight="1">
      <c r="A204" s="62" t="s">
        <v>15</v>
      </c>
      <c r="B204" s="37" t="s">
        <v>26</v>
      </c>
      <c r="C204" s="28">
        <v>0</v>
      </c>
      <c r="D204" s="28">
        <v>0</v>
      </c>
      <c r="E204" s="28">
        <v>0</v>
      </c>
      <c r="F204" s="29">
        <v>0</v>
      </c>
      <c r="G204" s="29">
        <v>0</v>
      </c>
      <c r="H204" s="28">
        <v>0</v>
      </c>
      <c r="I204" s="28">
        <v>0</v>
      </c>
      <c r="J204" s="6"/>
      <c r="L204" s="3"/>
      <c r="M204" s="3"/>
    </row>
    <row r="205" spans="1:13" ht="15" customHeight="1" thickBot="1">
      <c r="A205" s="46" t="s">
        <v>16</v>
      </c>
      <c r="B205" s="47" t="s">
        <v>27</v>
      </c>
      <c r="C205" s="34">
        <v>0</v>
      </c>
      <c r="D205" s="34">
        <v>0</v>
      </c>
      <c r="E205" s="34">
        <v>0</v>
      </c>
      <c r="F205" s="35">
        <v>0</v>
      </c>
      <c r="G205" s="35">
        <v>0</v>
      </c>
      <c r="H205" s="34">
        <v>0</v>
      </c>
      <c r="I205" s="34">
        <v>0</v>
      </c>
      <c r="J205" s="6"/>
      <c r="L205" s="3"/>
      <c r="M205" s="3"/>
    </row>
    <row r="206" spans="1:13" ht="56.25" customHeight="1" hidden="1" thickBot="1" thickTop="1">
      <c r="A206" s="55"/>
      <c r="B206" s="56"/>
      <c r="C206" s="57"/>
      <c r="D206" s="57"/>
      <c r="E206" s="57"/>
      <c r="F206" s="58"/>
      <c r="G206" s="58"/>
      <c r="H206" s="57"/>
      <c r="I206" s="57"/>
      <c r="J206" s="6"/>
      <c r="L206" s="3"/>
      <c r="M206" s="3"/>
    </row>
    <row r="207" spans="1:13" ht="66.75" customHeight="1" thickTop="1">
      <c r="A207" s="19" t="s">
        <v>3</v>
      </c>
      <c r="B207" s="60" t="s">
        <v>44</v>
      </c>
      <c r="C207" s="21">
        <f>C209+C210+C211</f>
        <v>1629300.2</v>
      </c>
      <c r="D207" s="21">
        <f aca="true" t="shared" si="82" ref="D207:I207">D209+D210+D211</f>
        <v>702165.6000000001</v>
      </c>
      <c r="E207" s="21">
        <f t="shared" si="82"/>
        <v>715529.6</v>
      </c>
      <c r="F207" s="22">
        <f t="shared" si="82"/>
        <v>126</v>
      </c>
      <c r="G207" s="22">
        <f t="shared" si="82"/>
        <v>90</v>
      </c>
      <c r="H207" s="21">
        <f t="shared" si="82"/>
        <v>1263465.6264499999</v>
      </c>
      <c r="I207" s="21">
        <f t="shared" si="82"/>
        <v>730114.22645</v>
      </c>
      <c r="J207" s="6"/>
      <c r="L207" s="3"/>
      <c r="M207" s="3"/>
    </row>
    <row r="208" spans="1:13" ht="15" customHeight="1">
      <c r="A208" s="23"/>
      <c r="B208" s="24" t="s">
        <v>1</v>
      </c>
      <c r="C208" s="25"/>
      <c r="D208" s="25"/>
      <c r="E208" s="25"/>
      <c r="F208" s="61"/>
      <c r="G208" s="61"/>
      <c r="H208" s="25"/>
      <c r="I208" s="25"/>
      <c r="J208" s="6"/>
      <c r="L208" s="3"/>
      <c r="M208" s="3"/>
    </row>
    <row r="209" spans="1:13" ht="15" customHeight="1">
      <c r="A209" s="26" t="s">
        <v>4</v>
      </c>
      <c r="B209" s="27" t="s">
        <v>25</v>
      </c>
      <c r="C209" s="28">
        <f>C213+C221+C225</f>
        <v>1629300.2</v>
      </c>
      <c r="D209" s="28">
        <f aca="true" t="shared" si="83" ref="D209:I209">D213+D221+D225</f>
        <v>702165.6000000001</v>
      </c>
      <c r="E209" s="28">
        <f t="shared" si="83"/>
        <v>715529.6</v>
      </c>
      <c r="F209" s="29">
        <f t="shared" si="83"/>
        <v>126</v>
      </c>
      <c r="G209" s="29">
        <f t="shared" si="83"/>
        <v>90</v>
      </c>
      <c r="H209" s="28">
        <f>H213+H221+H225</f>
        <v>1263465.6264499999</v>
      </c>
      <c r="I209" s="28">
        <f t="shared" si="83"/>
        <v>730114.22645</v>
      </c>
      <c r="J209" s="6"/>
      <c r="L209" s="3"/>
      <c r="M209" s="3"/>
    </row>
    <row r="210" spans="1:13" ht="15" customHeight="1">
      <c r="A210" s="30" t="s">
        <v>5</v>
      </c>
      <c r="B210" s="31" t="s">
        <v>26</v>
      </c>
      <c r="C210" s="28">
        <f>C218+C222+C229</f>
        <v>0</v>
      </c>
      <c r="D210" s="28">
        <f aca="true" t="shared" si="84" ref="D210:I210">D218+D222+D229</f>
        <v>0</v>
      </c>
      <c r="E210" s="28">
        <f t="shared" si="84"/>
        <v>0</v>
      </c>
      <c r="F210" s="29">
        <f t="shared" si="84"/>
        <v>0</v>
      </c>
      <c r="G210" s="29">
        <f t="shared" si="84"/>
        <v>0</v>
      </c>
      <c r="H210" s="28">
        <f t="shared" si="84"/>
        <v>0</v>
      </c>
      <c r="I210" s="28">
        <f t="shared" si="84"/>
        <v>0</v>
      </c>
      <c r="J210" s="6"/>
      <c r="L210" s="3"/>
      <c r="M210" s="3"/>
    </row>
    <row r="211" spans="1:13" ht="15" customHeight="1" thickBot="1">
      <c r="A211" s="32" t="s">
        <v>6</v>
      </c>
      <c r="B211" s="33" t="s">
        <v>27</v>
      </c>
      <c r="C211" s="34">
        <f>C219+C223+C230</f>
        <v>0</v>
      </c>
      <c r="D211" s="34">
        <f aca="true" t="shared" si="85" ref="D211:I211">D219+D223+D230</f>
        <v>0</v>
      </c>
      <c r="E211" s="34">
        <f t="shared" si="85"/>
        <v>0</v>
      </c>
      <c r="F211" s="35">
        <f t="shared" si="85"/>
        <v>0</v>
      </c>
      <c r="G211" s="35">
        <f t="shared" si="85"/>
        <v>0</v>
      </c>
      <c r="H211" s="34">
        <f t="shared" si="85"/>
        <v>0</v>
      </c>
      <c r="I211" s="34">
        <f t="shared" si="85"/>
        <v>0</v>
      </c>
      <c r="J211" s="6"/>
      <c r="L211" s="3"/>
      <c r="M211" s="3"/>
    </row>
    <row r="212" spans="1:13" ht="15" customHeight="1" thickTop="1">
      <c r="A212" s="19" t="s">
        <v>7</v>
      </c>
      <c r="B212" s="36" t="s">
        <v>18</v>
      </c>
      <c r="C212" s="21">
        <f aca="true" t="shared" si="86" ref="C212:I212">C213+C218+C219</f>
        <v>613777.1</v>
      </c>
      <c r="D212" s="21">
        <f t="shared" si="86"/>
        <v>239854.1</v>
      </c>
      <c r="E212" s="21">
        <f t="shared" si="86"/>
        <v>265378.2</v>
      </c>
      <c r="F212" s="22">
        <f t="shared" si="86"/>
        <v>3</v>
      </c>
      <c r="G212" s="22">
        <f t="shared" si="86"/>
        <v>3</v>
      </c>
      <c r="H212" s="21">
        <f t="shared" si="86"/>
        <v>522694.22644999996</v>
      </c>
      <c r="I212" s="21">
        <f t="shared" si="86"/>
        <v>522694.22644999996</v>
      </c>
      <c r="J212" s="6"/>
      <c r="L212" s="3"/>
      <c r="M212" s="3"/>
    </row>
    <row r="213" spans="1:13" ht="15" customHeight="1">
      <c r="A213" s="30" t="s">
        <v>8</v>
      </c>
      <c r="B213" s="31" t="s">
        <v>25</v>
      </c>
      <c r="C213" s="28">
        <f>C215+C216+C217</f>
        <v>613777.1</v>
      </c>
      <c r="D213" s="28">
        <f aca="true" t="shared" si="87" ref="D213:I213">D215+D216+D217</f>
        <v>239854.1</v>
      </c>
      <c r="E213" s="28">
        <f t="shared" si="87"/>
        <v>265378.2</v>
      </c>
      <c r="F213" s="29">
        <f t="shared" si="87"/>
        <v>3</v>
      </c>
      <c r="G213" s="29">
        <f t="shared" si="87"/>
        <v>3</v>
      </c>
      <c r="H213" s="28">
        <f t="shared" si="87"/>
        <v>522694.22644999996</v>
      </c>
      <c r="I213" s="28">
        <f t="shared" si="87"/>
        <v>522694.22644999996</v>
      </c>
      <c r="J213" s="6"/>
      <c r="L213" s="3"/>
      <c r="M213" s="3"/>
    </row>
    <row r="214" spans="1:13" ht="15" customHeight="1">
      <c r="A214" s="30"/>
      <c r="B214" s="37" t="s">
        <v>1</v>
      </c>
      <c r="C214" s="28"/>
      <c r="D214" s="28"/>
      <c r="E214" s="28"/>
      <c r="F214" s="29"/>
      <c r="G214" s="29"/>
      <c r="H214" s="28"/>
      <c r="I214" s="28"/>
      <c r="J214" s="6"/>
      <c r="L214" s="3"/>
      <c r="M214" s="3"/>
    </row>
    <row r="215" spans="1:13" ht="15" customHeight="1">
      <c r="A215" s="30"/>
      <c r="B215" s="38" t="s">
        <v>2</v>
      </c>
      <c r="C215" s="28">
        <v>613777.1</v>
      </c>
      <c r="D215" s="28">
        <v>239854.1</v>
      </c>
      <c r="E215" s="28">
        <v>265378.2</v>
      </c>
      <c r="F215" s="29">
        <v>3</v>
      </c>
      <c r="G215" s="29">
        <v>3</v>
      </c>
      <c r="H215" s="28">
        <f>I215</f>
        <v>522694.22644999996</v>
      </c>
      <c r="I215" s="28">
        <f>511317.55288+10516.25292+860.42065</f>
        <v>522694.22644999996</v>
      </c>
      <c r="J215" s="6"/>
      <c r="L215" s="3"/>
      <c r="M215" s="3"/>
    </row>
    <row r="216" spans="1:13" ht="24.75" customHeight="1">
      <c r="A216" s="26"/>
      <c r="B216" s="39" t="s">
        <v>33</v>
      </c>
      <c r="C216" s="28">
        <v>0</v>
      </c>
      <c r="D216" s="28">
        <v>0</v>
      </c>
      <c r="E216" s="28">
        <v>0</v>
      </c>
      <c r="F216" s="29">
        <v>0</v>
      </c>
      <c r="G216" s="29">
        <v>0</v>
      </c>
      <c r="H216" s="28">
        <v>0</v>
      </c>
      <c r="I216" s="28">
        <v>0</v>
      </c>
      <c r="J216" s="6"/>
      <c r="L216" s="3"/>
      <c r="M216" s="3"/>
    </row>
    <row r="217" spans="1:13" ht="15" customHeight="1">
      <c r="A217" s="40"/>
      <c r="B217" s="39" t="s">
        <v>31</v>
      </c>
      <c r="C217" s="28">
        <v>0</v>
      </c>
      <c r="D217" s="28">
        <v>0</v>
      </c>
      <c r="E217" s="28">
        <v>0</v>
      </c>
      <c r="F217" s="29">
        <v>0</v>
      </c>
      <c r="G217" s="29">
        <v>0</v>
      </c>
      <c r="H217" s="28">
        <v>0</v>
      </c>
      <c r="I217" s="28">
        <v>0</v>
      </c>
      <c r="J217" s="6"/>
      <c r="L217" s="3"/>
      <c r="M217" s="3"/>
    </row>
    <row r="218" spans="1:13" ht="21.75" customHeight="1">
      <c r="A218" s="30" t="s">
        <v>9</v>
      </c>
      <c r="B218" s="41" t="s">
        <v>26</v>
      </c>
      <c r="C218" s="28">
        <v>0</v>
      </c>
      <c r="D218" s="28">
        <v>0</v>
      </c>
      <c r="E218" s="28">
        <v>0</v>
      </c>
      <c r="F218" s="29">
        <v>0</v>
      </c>
      <c r="G218" s="29">
        <v>0</v>
      </c>
      <c r="H218" s="28">
        <v>0</v>
      </c>
      <c r="I218" s="28">
        <v>0</v>
      </c>
      <c r="J218" s="6"/>
      <c r="L218" s="3"/>
      <c r="M218" s="3"/>
    </row>
    <row r="219" spans="1:13" ht="15" customHeight="1" thickBot="1">
      <c r="A219" s="32" t="s">
        <v>10</v>
      </c>
      <c r="B219" s="42" t="s">
        <v>27</v>
      </c>
      <c r="C219" s="34">
        <v>0</v>
      </c>
      <c r="D219" s="34">
        <v>0</v>
      </c>
      <c r="E219" s="34">
        <v>0</v>
      </c>
      <c r="F219" s="35">
        <v>0</v>
      </c>
      <c r="G219" s="35">
        <v>0</v>
      </c>
      <c r="H219" s="34">
        <v>0</v>
      </c>
      <c r="I219" s="34">
        <v>0</v>
      </c>
      <c r="J219" s="6"/>
      <c r="L219" s="3"/>
      <c r="M219" s="3"/>
    </row>
    <row r="220" spans="1:13" ht="15" customHeight="1" thickTop="1">
      <c r="A220" s="19">
        <v>3</v>
      </c>
      <c r="B220" s="36" t="s">
        <v>19</v>
      </c>
      <c r="C220" s="21">
        <f aca="true" t="shared" si="88" ref="C220:I220">C221+C222+C223</f>
        <v>174383.8</v>
      </c>
      <c r="D220" s="21">
        <f t="shared" si="88"/>
        <v>61828.6</v>
      </c>
      <c r="E220" s="21">
        <f t="shared" si="88"/>
        <v>55828.6</v>
      </c>
      <c r="F220" s="22">
        <f t="shared" si="88"/>
        <v>14</v>
      </c>
      <c r="G220" s="22">
        <f t="shared" si="88"/>
        <v>3</v>
      </c>
      <c r="H220" s="21">
        <f t="shared" si="88"/>
        <v>168539.5</v>
      </c>
      <c r="I220" s="21">
        <f t="shared" si="88"/>
        <v>17095.2</v>
      </c>
      <c r="J220" s="6"/>
      <c r="L220" s="3"/>
      <c r="M220" s="3"/>
    </row>
    <row r="221" spans="1:13" ht="15" customHeight="1">
      <c r="A221" s="40" t="s">
        <v>11</v>
      </c>
      <c r="B221" s="43" t="s">
        <v>25</v>
      </c>
      <c r="C221" s="28">
        <v>174383.8</v>
      </c>
      <c r="D221" s="28">
        <v>61828.6</v>
      </c>
      <c r="E221" s="28">
        <v>55828.6</v>
      </c>
      <c r="F221" s="29">
        <v>14</v>
      </c>
      <c r="G221" s="29">
        <v>3</v>
      </c>
      <c r="H221" s="28">
        <v>168539.5</v>
      </c>
      <c r="I221" s="28">
        <v>17095.2</v>
      </c>
      <c r="J221" s="6"/>
      <c r="L221" s="3"/>
      <c r="M221" s="3"/>
    </row>
    <row r="222" spans="1:13" ht="21.75" customHeight="1">
      <c r="A222" s="40" t="s">
        <v>13</v>
      </c>
      <c r="B222" s="43" t="s">
        <v>26</v>
      </c>
      <c r="C222" s="28">
        <v>0</v>
      </c>
      <c r="D222" s="28">
        <v>0</v>
      </c>
      <c r="E222" s="28">
        <v>0</v>
      </c>
      <c r="F222" s="29">
        <v>0</v>
      </c>
      <c r="G222" s="29">
        <v>0</v>
      </c>
      <c r="H222" s="28">
        <v>0</v>
      </c>
      <c r="I222" s="28">
        <v>0</v>
      </c>
      <c r="J222" s="6"/>
      <c r="L222" s="3"/>
      <c r="M222" s="3"/>
    </row>
    <row r="223" spans="1:13" ht="15" customHeight="1" thickBot="1">
      <c r="A223" s="32" t="s">
        <v>12</v>
      </c>
      <c r="B223" s="42" t="s">
        <v>27</v>
      </c>
      <c r="C223" s="34">
        <v>0</v>
      </c>
      <c r="D223" s="34">
        <v>0</v>
      </c>
      <c r="E223" s="34">
        <v>0</v>
      </c>
      <c r="F223" s="35">
        <v>0</v>
      </c>
      <c r="G223" s="35">
        <v>0</v>
      </c>
      <c r="H223" s="34">
        <v>0</v>
      </c>
      <c r="I223" s="34">
        <v>0</v>
      </c>
      <c r="J223" s="6"/>
      <c r="L223" s="3"/>
      <c r="M223" s="3"/>
    </row>
    <row r="224" spans="1:13" ht="15" customHeight="1" thickTop="1">
      <c r="A224" s="19" t="s">
        <v>14</v>
      </c>
      <c r="B224" s="20" t="s">
        <v>20</v>
      </c>
      <c r="C224" s="21">
        <f>C225+C229+C230</f>
        <v>841139.3</v>
      </c>
      <c r="D224" s="21">
        <f aca="true" t="shared" si="89" ref="D224:I224">D225+D229+D230</f>
        <v>400482.9</v>
      </c>
      <c r="E224" s="21">
        <f t="shared" si="89"/>
        <v>394322.8</v>
      </c>
      <c r="F224" s="22">
        <f t="shared" si="89"/>
        <v>109</v>
      </c>
      <c r="G224" s="22">
        <f t="shared" si="89"/>
        <v>84</v>
      </c>
      <c r="H224" s="21">
        <f>H225+H229+H230</f>
        <v>572231.9</v>
      </c>
      <c r="I224" s="21">
        <f t="shared" si="89"/>
        <v>190324.8</v>
      </c>
      <c r="J224" s="6"/>
      <c r="L224" s="3"/>
      <c r="M224" s="3"/>
    </row>
    <row r="225" spans="1:13" ht="15" customHeight="1">
      <c r="A225" s="30" t="s">
        <v>17</v>
      </c>
      <c r="B225" s="37" t="s">
        <v>25</v>
      </c>
      <c r="C225" s="28">
        <v>841139.3</v>
      </c>
      <c r="D225" s="28">
        <v>400482.9</v>
      </c>
      <c r="E225" s="28">
        <v>394322.8</v>
      </c>
      <c r="F225" s="29">
        <v>109</v>
      </c>
      <c r="G225" s="29">
        <v>84</v>
      </c>
      <c r="H225" s="28">
        <v>572231.9</v>
      </c>
      <c r="I225" s="28">
        <v>190324.8</v>
      </c>
      <c r="J225" s="6"/>
      <c r="L225" s="3"/>
      <c r="M225" s="3"/>
    </row>
    <row r="226" spans="1:13" ht="15" customHeight="1">
      <c r="A226" s="30"/>
      <c r="B226" s="31" t="s">
        <v>1</v>
      </c>
      <c r="C226" s="28"/>
      <c r="D226" s="28"/>
      <c r="E226" s="28"/>
      <c r="F226" s="29"/>
      <c r="G226" s="29"/>
      <c r="H226" s="28"/>
      <c r="I226" s="28"/>
      <c r="J226" s="6"/>
      <c r="L226" s="3"/>
      <c r="M226" s="3"/>
    </row>
    <row r="227" spans="1:13" ht="15" customHeight="1">
      <c r="A227" s="30"/>
      <c r="B227" s="44" t="s">
        <v>24</v>
      </c>
      <c r="C227" s="28">
        <v>594896.8</v>
      </c>
      <c r="D227" s="28">
        <v>322305.9</v>
      </c>
      <c r="E227" s="28">
        <v>316473.2</v>
      </c>
      <c r="F227" s="29">
        <v>25</v>
      </c>
      <c r="G227" s="29">
        <v>12</v>
      </c>
      <c r="H227" s="28">
        <v>503127.5</v>
      </c>
      <c r="I227" s="28">
        <v>121802.3</v>
      </c>
      <c r="J227" s="6"/>
      <c r="L227" s="3"/>
      <c r="M227" s="3"/>
    </row>
    <row r="228" spans="1:13" ht="15" customHeight="1">
      <c r="A228" s="30"/>
      <c r="B228" s="45" t="s">
        <v>32</v>
      </c>
      <c r="C228" s="28">
        <v>0</v>
      </c>
      <c r="D228" s="28">
        <v>0</v>
      </c>
      <c r="E228" s="28">
        <v>0</v>
      </c>
      <c r="F228" s="29">
        <v>0</v>
      </c>
      <c r="G228" s="29">
        <v>0</v>
      </c>
      <c r="H228" s="28">
        <v>0</v>
      </c>
      <c r="I228" s="28">
        <v>0</v>
      </c>
      <c r="J228" s="6"/>
      <c r="L228" s="3"/>
      <c r="M228" s="3"/>
    </row>
    <row r="229" spans="1:13" ht="26.25" customHeight="1">
      <c r="A229" s="62" t="s">
        <v>15</v>
      </c>
      <c r="B229" s="37" t="s">
        <v>26</v>
      </c>
      <c r="C229" s="28">
        <v>0</v>
      </c>
      <c r="D229" s="28">
        <v>0</v>
      </c>
      <c r="E229" s="28">
        <v>0</v>
      </c>
      <c r="F229" s="29">
        <v>0</v>
      </c>
      <c r="G229" s="29">
        <v>0</v>
      </c>
      <c r="H229" s="28">
        <v>0</v>
      </c>
      <c r="I229" s="28">
        <v>0</v>
      </c>
      <c r="J229" s="6"/>
      <c r="L229" s="3"/>
      <c r="M229" s="3"/>
    </row>
    <row r="230" spans="1:13" ht="15" customHeight="1" thickBot="1">
      <c r="A230" s="46" t="s">
        <v>16</v>
      </c>
      <c r="B230" s="47" t="s">
        <v>27</v>
      </c>
      <c r="C230" s="34">
        <v>0</v>
      </c>
      <c r="D230" s="34">
        <v>0</v>
      </c>
      <c r="E230" s="34">
        <v>0</v>
      </c>
      <c r="F230" s="35">
        <v>0</v>
      </c>
      <c r="G230" s="35">
        <v>0</v>
      </c>
      <c r="H230" s="34">
        <v>0</v>
      </c>
      <c r="I230" s="34">
        <v>0</v>
      </c>
      <c r="J230" s="6"/>
      <c r="L230" s="3"/>
      <c r="M230" s="3"/>
    </row>
    <row r="231" spans="1:13" ht="39" customHeight="1" hidden="1" thickTop="1">
      <c r="A231" s="13"/>
      <c r="B231" s="77"/>
      <c r="C231" s="77"/>
      <c r="D231" s="77"/>
      <c r="E231" s="77"/>
      <c r="F231" s="77"/>
      <c r="G231" s="77"/>
      <c r="H231" s="77"/>
      <c r="I231" s="77"/>
      <c r="J231" s="6"/>
      <c r="L231" s="3"/>
      <c r="M231" s="3"/>
    </row>
    <row r="232" spans="1:11" s="1" customFormat="1" ht="24" customHeight="1" thickTop="1">
      <c r="A232" s="76" t="s">
        <v>45</v>
      </c>
      <c r="B232" s="76"/>
      <c r="C232" s="76"/>
      <c r="D232" s="76"/>
      <c r="E232" s="76"/>
      <c r="F232" s="5"/>
      <c r="G232" s="75" t="s">
        <v>46</v>
      </c>
      <c r="H232" s="75"/>
      <c r="I232" s="75"/>
      <c r="J232" s="75"/>
      <c r="K232" s="8"/>
    </row>
    <row r="233" spans="1:11" s="1" customFormat="1" ht="18" customHeight="1">
      <c r="A233" s="76"/>
      <c r="B233" s="76"/>
      <c r="C233" s="76"/>
      <c r="D233" s="76"/>
      <c r="E233" s="76"/>
      <c r="F233" s="4"/>
      <c r="G233" s="75"/>
      <c r="H233" s="75"/>
      <c r="I233" s="75"/>
      <c r="J233" s="75"/>
      <c r="K233" s="8"/>
    </row>
    <row r="234" ht="12.75">
      <c r="J234" s="3"/>
    </row>
    <row r="235" ht="12.75">
      <c r="J235" s="3"/>
    </row>
  </sheetData>
  <sheetProtection/>
  <mergeCells count="14">
    <mergeCell ref="F92:F93"/>
    <mergeCell ref="G92:G93"/>
    <mergeCell ref="E4:E5"/>
    <mergeCell ref="D4:D5"/>
    <mergeCell ref="G232:J233"/>
    <mergeCell ref="A232:E233"/>
    <mergeCell ref="B231:I231"/>
    <mergeCell ref="A3:I3"/>
    <mergeCell ref="F4:G4"/>
    <mergeCell ref="B2:I2"/>
    <mergeCell ref="A4:A5"/>
    <mergeCell ref="H4:I4"/>
    <mergeCell ref="B4:B5"/>
    <mergeCell ref="C4:C5"/>
  </mergeCells>
  <printOptions/>
  <pageMargins left="0.3937007874015748" right="0.1968503937007874" top="0.4724409448818898" bottom="0" header="0.3937007874015748" footer="0.11811023622047245"/>
  <pageSetup horizontalDpi="600" verticalDpi="600" orientation="landscape" paperSize="9" scale="88" r:id="rId1"/>
  <headerFooter alignWithMargins="0">
    <oddHeader>&amp;C20</oddHeader>
  </headerFooter>
  <rowBreaks count="8" manualBreakCount="8">
    <brk id="30" max="9" man="1"/>
    <brk id="55" max="9" man="1"/>
    <brk id="80" max="9" man="1"/>
    <brk id="105" max="9" man="1"/>
    <brk id="130" max="9" man="1"/>
    <brk id="155" max="9" man="1"/>
    <brk id="180" max="9" man="1"/>
    <brk id="2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</dc:creator>
  <cp:keywords/>
  <dc:description/>
  <cp:lastModifiedBy>Александр Николаевич Титов</cp:lastModifiedBy>
  <cp:lastPrinted>2015-10-30T06:21:49Z</cp:lastPrinted>
  <dcterms:created xsi:type="dcterms:W3CDTF">2008-09-17T10:53:36Z</dcterms:created>
  <dcterms:modified xsi:type="dcterms:W3CDTF">2015-12-15T13:48:13Z</dcterms:modified>
  <cp:category/>
  <cp:version/>
  <cp:contentType/>
  <cp:contentStatus/>
</cp:coreProperties>
</file>