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60" yWindow="0" windowWidth="15555" windowHeight="12570" activeTab="0"/>
  </bookViews>
  <sheets>
    <sheet name="Форма 3 ФЦП " sheetId="1" r:id="rId1"/>
  </sheets>
  <definedNames>
    <definedName name="_xlnm._FilterDatabase" localSheetId="0" hidden="1">'Форма 3 ФЦП '!$A$1:$P$1354</definedName>
    <definedName name="_xlnm.Print_Titles" localSheetId="0">'Форма 3 ФЦП '!$5:$8</definedName>
    <definedName name="_xlnm.Print_Area" localSheetId="0">'Форма 3 ФЦП '!$A$1:$P$1352</definedName>
  </definedNames>
  <calcPr fullCalcOnLoad="1"/>
</workbook>
</file>

<file path=xl/sharedStrings.xml><?xml version="1.0" encoding="utf-8"?>
<sst xmlns="http://schemas.openxmlformats.org/spreadsheetml/2006/main" count="2925" uniqueCount="2208">
  <si>
    <t>в том числе:</t>
  </si>
  <si>
    <t>1.</t>
  </si>
  <si>
    <t>2.</t>
  </si>
  <si>
    <t>2.1.</t>
  </si>
  <si>
    <t>2.2.</t>
  </si>
  <si>
    <t>2.3.</t>
  </si>
  <si>
    <t>№ п/п</t>
  </si>
  <si>
    <t>Форма № 3</t>
  </si>
  <si>
    <t>Наименование строек, объектов, мероприятий по направлению «капитальные вложения»</t>
  </si>
  <si>
    <t>Федеральный бюджет</t>
  </si>
  <si>
    <t>Бюджеты субъектов РФ и местные бюджеты</t>
  </si>
  <si>
    <t>Внебюджетные источники</t>
  </si>
  <si>
    <t>Общий объем финансирования</t>
  </si>
  <si>
    <t>Всего по ФЦП:</t>
  </si>
  <si>
    <t>Бюджетные инвестиции, всего</t>
  </si>
  <si>
    <t>3.</t>
  </si>
  <si>
    <t>Обобщенные показатели
(тыс. рублей)</t>
  </si>
  <si>
    <t>2.1</t>
  </si>
  <si>
    <t xml:space="preserve">Создание сухогрузного района морского порта Тамань      </t>
  </si>
  <si>
    <t>2.2</t>
  </si>
  <si>
    <t>Развитие транспортного узла "Восточный - Находка" (Приморский край)</t>
  </si>
  <si>
    <t>2.3</t>
  </si>
  <si>
    <t xml:space="preserve">Развитие мультимодального транспортно-логистического узла "Ростовский универсальный порт"   </t>
  </si>
  <si>
    <t>2.4</t>
  </si>
  <si>
    <t xml:space="preserve">Комплексное развитие Мурманского транспортного узла                                              </t>
  </si>
  <si>
    <t>2.5</t>
  </si>
  <si>
    <t>Комплексное развитие Новороссийского транспортного узла (Краснодарский край)</t>
  </si>
  <si>
    <t>2.6</t>
  </si>
  <si>
    <t xml:space="preserve">Создание Свияжского межрегионального мультимодального логистического центра (Республика Татарстан)
 </t>
  </si>
  <si>
    <t>2.7</t>
  </si>
  <si>
    <t>Подпрограмма "Развитие экспорта транспортных услуг"</t>
  </si>
  <si>
    <t>Строительство и реконструкция федеральных автомобильных дорог</t>
  </si>
  <si>
    <t>Реконструкция подъездов от автомобильной дороги М-4 "Дон" - от Москвы через Воронеж, Ростов-на-Дону, Краснодар до Новороссийска к городам</t>
  </si>
  <si>
    <t>Реконструкция участков автомобильной дороги А-104 Москва - Дмитров - Дубна</t>
  </si>
  <si>
    <t>Реконструкция участков автомобильной дороги Новороссийск - Керченский пролив (на Симферополь)</t>
  </si>
  <si>
    <t>Реконструкция автомобильной дороги А-229 Калининград - Черняховск - Нестеров до границы с Литовской Республикой (на Вильнюс, Минск, магистраль "Беларусь")</t>
  </si>
  <si>
    <t xml:space="preserve">Расходы на ликвидацию грунтовых разрывов на сети автомобильных дорог федерального значения </t>
  </si>
  <si>
    <t xml:space="preserve">Расходы на замену дорожной одежды переходного типа на капитальный </t>
  </si>
  <si>
    <t xml:space="preserve">Проекты по реконструкции ремонтонепригодных мостов (строительство и реконструкция мостов и путепроводов) </t>
  </si>
  <si>
    <t>Подпрограмма "Автомобильные дороги"</t>
  </si>
  <si>
    <t>Подпрограмма "Железнодорожный транспорт"</t>
  </si>
  <si>
    <t>Подпрограмма "Морской транспорт"</t>
  </si>
  <si>
    <t>Разработка и реализация комплексного проекта реконструкции объектов инфраструктуры канала имени Москвы</t>
  </si>
  <si>
    <t xml:space="preserve">   I этап:</t>
  </si>
  <si>
    <t xml:space="preserve">       строительство</t>
  </si>
  <si>
    <t xml:space="preserve">   II этап:</t>
  </si>
  <si>
    <t xml:space="preserve">   III этап:</t>
  </si>
  <si>
    <t xml:space="preserve">       проектные работы</t>
  </si>
  <si>
    <t>Реконструкция Рыбинского гидроузла</t>
  </si>
  <si>
    <t>Реконструкция объектов автономного энергоснабжения гидротехнических сооружений (ПС-231 "Икша-1")</t>
  </si>
  <si>
    <t>Волго-Балтийский водный путь,                                                г. Санкт-Петербург</t>
  </si>
  <si>
    <t>Разработка и реализация комплексного проекта реконструкции Волго-Балтийского водного пути</t>
  </si>
  <si>
    <t xml:space="preserve">     строительство</t>
  </si>
  <si>
    <t>Строительство второй нитки Нижне-Свирского гидроузла</t>
  </si>
  <si>
    <t xml:space="preserve">     проектные работы</t>
  </si>
  <si>
    <t>Разработка и реализация комплексного проекта реконструкции Волго-Донского судоходного канала</t>
  </si>
  <si>
    <t>2.4.</t>
  </si>
  <si>
    <t>Разработка и реализация  комплексного проекта реконструкции Азово-Донского бассейна</t>
  </si>
  <si>
    <t>2.5.</t>
  </si>
  <si>
    <t>Разработка и реализация комплексного проекта реконструкции гидросооружений Беломорско-Балтийского канала</t>
  </si>
  <si>
    <t>Уточненное ТЭО дальнейшей реконструкции Беломорско-Балтийского канала. Проект реконструкции водосбросных плотин                                          № 25, 27</t>
  </si>
  <si>
    <t xml:space="preserve">Разработка и реализация комплексного проекта реконструкции гидротехнических сооружений водных путей Волжского бассейна </t>
  </si>
  <si>
    <t xml:space="preserve">  II этап:</t>
  </si>
  <si>
    <t>2.7.</t>
  </si>
  <si>
    <t>Разработка и реализация комплексного проекта реконструкции гидротехнических сооружений Камского бассейна</t>
  </si>
  <si>
    <t xml:space="preserve">  I этап:</t>
  </si>
  <si>
    <t>2.8.</t>
  </si>
  <si>
    <t xml:space="preserve">Разработка и реализация комплексного проекта реконструкции Северо-Двинской шлюзованной системы </t>
  </si>
  <si>
    <t>Разработка и реализация комплексного проекта реконструкции гидротехнических сооружений и водных путей Енисейского бассейна</t>
  </si>
  <si>
    <t>2.10.</t>
  </si>
  <si>
    <t>Реконструкция выправительных сооружений Ленского бассейна</t>
  </si>
  <si>
    <t>2.11.</t>
  </si>
  <si>
    <t xml:space="preserve">Реконструкция Новосибирского шлюза </t>
  </si>
  <si>
    <t>ФКУ  "Речводпуть",  г. Москва</t>
  </si>
  <si>
    <t>Обновление обслуживающего флота</t>
  </si>
  <si>
    <t>Модернизация береговых производственных объектов и сооружений</t>
  </si>
  <si>
    <t>Подпрограмма "Внутренний водный транспорт"</t>
  </si>
  <si>
    <t>Модернизация международного аэропорта Южно-Сахалинск</t>
  </si>
  <si>
    <t>Обновление парка воздушных судов авиаперевозчиков Российской Федерации</t>
  </si>
  <si>
    <t>Приобретение воздушных судов для учебных заведений</t>
  </si>
  <si>
    <t>Реконструкция аэропортового комплекса "Нариманово" (г. Астрахань)</t>
  </si>
  <si>
    <t>2.47</t>
  </si>
  <si>
    <t>2.48</t>
  </si>
  <si>
    <t>2.49</t>
  </si>
  <si>
    <t>2.50</t>
  </si>
  <si>
    <t>Подпрограмма "Гражданская авиация"</t>
  </si>
  <si>
    <t>Реконструкция Санкт-Петербургского морского канала</t>
  </si>
  <si>
    <t>проектные работы</t>
  </si>
  <si>
    <t>строительство</t>
  </si>
  <si>
    <t>Реконструкция Санкт-Петербургского морского канала (Работа 1). Подходной канал к многофункциональному морскому перегрузочному комплексу "Бронка". Акватория многофункционального морского перегрузочного комплекса "Бронка"</t>
  </si>
  <si>
    <t>Реконструкция объектов федеральной собственности в морском порту Санкт-Петербург</t>
  </si>
  <si>
    <t>Формирование акватории южной и северной частей морского торгового порта Усть-Луга, включая операционную акваторию контейнерного терминала, Ленинградская область</t>
  </si>
  <si>
    <t>Реконструкция (3 этап) навигационной системы безопасности мореплавания на внешних морских подходах к МТП Усть-Луга</t>
  </si>
  <si>
    <t>Развитие морского торгового порта  Усть-Луга</t>
  </si>
  <si>
    <t>Портовое оградительное сооружение акватории Южного района МТП Усть-Луга</t>
  </si>
  <si>
    <t>База обеспечивающего флота в МТП Усть-Луга</t>
  </si>
  <si>
    <t>База обслуживающего флота в морском торговом порту Оля</t>
  </si>
  <si>
    <t>Строительство и реконструкция объектов федеральной собственности в морском порту Мурманск, Мурманская область</t>
  </si>
  <si>
    <t>Строительство объектов морского порта в районе пос. Сабетта на полуострове Ямал, включая создание судоходного подходного канала в Обской губе</t>
  </si>
  <si>
    <t>Реконструкция станций приема и обработки информации Международной спутниковой системы поиска и спасания "КОСПАС-САРСАТ"</t>
  </si>
  <si>
    <t>Линейный дизельный ледокол мощностью 25 МВт</t>
  </si>
  <si>
    <t>Цель 1  "Развитие современной и эффективной транспортной инфраструктуры, обеспечивающей ускорение товародвижения и снижение транспортных издержек в экономике"</t>
  </si>
  <si>
    <t>Задача 1.1 "Увеличение пропускной способности участков железнодорожной сети"</t>
  </si>
  <si>
    <t>Задача 1.2   "Строительство и реконструкция искусственных сооружений"</t>
  </si>
  <si>
    <t>Задача 1.3  "Строительство железнодорожных линий в районах нового освоения"</t>
  </si>
  <si>
    <t>Цель 2  "Повышение доступности услуг транспортного комплекса для населения"</t>
  </si>
  <si>
    <t>Цель 3   "Повышение конкурентоспособности транспортной системы России и реализация транзитного потенциала страны"</t>
  </si>
  <si>
    <t>Задача 3.2   "Обновление локомотивного парка"</t>
  </si>
  <si>
    <t>Цель 4   "Повышение комплексной безопасности и устойчивости транспортной системы"</t>
  </si>
  <si>
    <t xml:space="preserve">Задача 4.1   "Обеспечение транспортной безопасности железнодорожного транспорта" </t>
  </si>
  <si>
    <t>Строительство, реконструкция автомобильной дороги Рублево-Успенское шоссе</t>
  </si>
  <si>
    <t>Строительство причального комплекса для отстоя ледокольного флота в морском порту Санкт-Петербург</t>
  </si>
  <si>
    <t>реконструкция</t>
  </si>
  <si>
    <t>Реконструкция Региональной СУДС Финского залива 2-й этап</t>
  </si>
  <si>
    <t>Реконструкция СУДС порта Новороссийск</t>
  </si>
  <si>
    <t>Техническое перевооружение насосных станций Канала имени Москвы</t>
  </si>
  <si>
    <t>Саралевский водный узел. Реконструкция</t>
  </si>
  <si>
    <t>Строительство и приобретение патрульных судов</t>
  </si>
  <si>
    <t>2.8</t>
  </si>
  <si>
    <t>2.9</t>
  </si>
  <si>
    <t>2.10</t>
  </si>
  <si>
    <t>2.11</t>
  </si>
  <si>
    <t>2.12</t>
  </si>
  <si>
    <t>2.13</t>
  </si>
  <si>
    <t>2.14</t>
  </si>
  <si>
    <t>2.15</t>
  </si>
  <si>
    <t>2.16</t>
  </si>
  <si>
    <t>Реконструкция и развитие аэропорта Махачкала, Республика Дагестан</t>
  </si>
  <si>
    <t>2.17</t>
  </si>
  <si>
    <t>2.18</t>
  </si>
  <si>
    <t>2.19</t>
  </si>
  <si>
    <t>2.20</t>
  </si>
  <si>
    <t>2.21</t>
  </si>
  <si>
    <t>2.22</t>
  </si>
  <si>
    <t>2.23</t>
  </si>
  <si>
    <t>2.24</t>
  </si>
  <si>
    <t>2.25</t>
  </si>
  <si>
    <t>2.26</t>
  </si>
  <si>
    <t>2.27</t>
  </si>
  <si>
    <t>2.28</t>
  </si>
  <si>
    <t>2.29</t>
  </si>
  <si>
    <t>2.30</t>
  </si>
  <si>
    <t>2.31</t>
  </si>
  <si>
    <t>2.32</t>
  </si>
  <si>
    <t>2.33</t>
  </si>
  <si>
    <t>2.34</t>
  </si>
  <si>
    <t>Реконструкция объектов аэропортового комплекса (г.Братск, Иркутская область)</t>
  </si>
  <si>
    <t>2.35</t>
  </si>
  <si>
    <t>2.36</t>
  </si>
  <si>
    <t>2.37</t>
  </si>
  <si>
    <t>2.38</t>
  </si>
  <si>
    <t>2.39</t>
  </si>
  <si>
    <t>2.40</t>
  </si>
  <si>
    <t>2.41</t>
  </si>
  <si>
    <t>2.42</t>
  </si>
  <si>
    <t>2.43</t>
  </si>
  <si>
    <t>2.44</t>
  </si>
  <si>
    <t>2.45</t>
  </si>
  <si>
    <t>2.46</t>
  </si>
  <si>
    <t>2.51</t>
  </si>
  <si>
    <t>2.52</t>
  </si>
  <si>
    <t>2.53</t>
  </si>
  <si>
    <t>2.54</t>
  </si>
  <si>
    <t>2.55</t>
  </si>
  <si>
    <t>2.56</t>
  </si>
  <si>
    <t>2.57</t>
  </si>
  <si>
    <t>2.58</t>
  </si>
  <si>
    <t>Задача 3.3   "Обновление парка грузовых вагонов" (ОАО "РЖД")</t>
  </si>
  <si>
    <t>Субсидии в объекты гос. собственности РФ, всего</t>
  </si>
  <si>
    <t>Межбюджетные субсидии субъектам РФ, всего</t>
  </si>
  <si>
    <t>4.</t>
  </si>
  <si>
    <t>Государственный заказчик-координатор Министерство транспорта Российской Федерации</t>
  </si>
  <si>
    <t>Оснащение объектов морского транспорта инженерно-техническими средствами обеспечения транспортной безопасности</t>
  </si>
  <si>
    <t>Технические средства контроля акватории морского порта ФГУ "Администрация морского порта Ванино"</t>
  </si>
  <si>
    <t>Этап. Комплекс работ по реконструкции Волховского шлюза. II пусковой комплекс</t>
  </si>
  <si>
    <t xml:space="preserve">Этап.  Разработка проекта комплексной автоматизации процессов управления на внутренних водных путях ГБУ "Волго-Балт"                     </t>
  </si>
  <si>
    <t xml:space="preserve">Этап. Реконструкция сооружений административно-хозяйственного комплекса </t>
  </si>
  <si>
    <t>Этап. Крепление берегов водораздельного канала и р. Ковжа</t>
  </si>
  <si>
    <t>Этап.  Комплекс работ по реконструкции Волховского шлюза</t>
  </si>
  <si>
    <t>Этап. Реконструкция отдельных лимитирующих участков Волго-Балтийского водного пути</t>
  </si>
  <si>
    <t xml:space="preserve">Модернизация береговых производственных объектов и сооружений </t>
  </si>
  <si>
    <t>ФБУ  "Администрация "Волго-Дон", Волгоградская область</t>
  </si>
  <si>
    <t>ФБУ "Азово-Донская бассейновая администрация",  Ростовская область</t>
  </si>
  <si>
    <t>ФБУ  "Администрация "Беломорканал",  Республика Карелия</t>
  </si>
  <si>
    <t>2.6.</t>
  </si>
  <si>
    <t>Строительство Нижегородского низконапорного гидроузла</t>
  </si>
  <si>
    <t>ФБУ  "Администрация "Камводпуть", Пермский край</t>
  </si>
  <si>
    <t xml:space="preserve">ФБУ   "Администрация "Севводпуть",  Архангельская область </t>
  </si>
  <si>
    <t>ФБУ  "Администрация  "Енисейречтранс", Красноярский край</t>
  </si>
  <si>
    <t>ФБУ  "Администрация  Ленского бассейна", Республика Саха (Якутия)</t>
  </si>
  <si>
    <t>ФБУ  "Администрация  Обского БВП",  Новосибирская область</t>
  </si>
  <si>
    <t>Реконструкция участков автомобильной дороги А-141 Орел - Брянск до магистрали "Украина"</t>
  </si>
  <si>
    <t>Строительство автомобильной дороги А-166 Чита - Забайкальск до границы с Китайской Народной Республикой</t>
  </si>
  <si>
    <t>Строительство и реконструкция автомобильной дороги А-149 Адлер - Красная Поляна</t>
  </si>
  <si>
    <t>Реконструкция автомобильной дороги Санкт-Петербургское южное полукольцо через Кировск, Мгу, Гатчину, Большую Ижору</t>
  </si>
  <si>
    <t>Федеральное казенное учреждение "Управление федеральных автомобильных дорог на территории Забайкальского края Федерального дорожного агентства "</t>
  </si>
  <si>
    <t>Расходы на мероприятия по повышению уровня обустройства автомобильных дорог федерального значения</t>
  </si>
  <si>
    <t>Расходы на обеспечение сохранности автомобильных дорог общего пользования федерального значения</t>
  </si>
  <si>
    <t>Комплексная реконструкция  Таманского полуострова</t>
  </si>
  <si>
    <t>Строительство ж.д. линии ст. Чульбас - Инаглинский угольный комплекс железных дорог Якутии (Республика Саха)</t>
  </si>
  <si>
    <t>Задача 2.4   "Обновление парка моторвагонного подвижного состава"</t>
  </si>
  <si>
    <t>х</t>
  </si>
  <si>
    <t xml:space="preserve">     в том числе:</t>
  </si>
  <si>
    <t>Вторая очередь реконструкции аэропорта Шереметьево</t>
  </si>
  <si>
    <t>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t>
  </si>
  <si>
    <t>Реконструкция и развитие аэродрома аэропорта "Краснодар", Краснодарский край</t>
  </si>
  <si>
    <t>Реконструкция искусственных покрытий и водосточно-дренажной сети аэродрома аэропорта "Киров" (корректировка проекта), Кировская область</t>
  </si>
  <si>
    <t>Реконструкция аэропортового комплекса (г. Певек, Чукотский автономный округ)</t>
  </si>
  <si>
    <t>Развитие медицинского центра гражданской авиации</t>
  </si>
  <si>
    <t>Реконструкция аэродрома (г. Красный Кут, Саратовская область)</t>
  </si>
  <si>
    <t>Поставка тренажеров</t>
  </si>
  <si>
    <t>Реконструкции аэропортового комплекса "Талаги" 
(г. Архангельск)</t>
  </si>
  <si>
    <t>Субсидии в объекты гос. Собственности РФ, всего</t>
  </si>
  <si>
    <t>Межбюджетные субсидии, всего</t>
  </si>
  <si>
    <t>Подпрограмма "Государственный контроль и надзор в сфере транспорта"</t>
  </si>
  <si>
    <t xml:space="preserve">МЕЖБЮДЖЕТНЫЕ СУБСИДИИ, ВСЕГО: </t>
  </si>
  <si>
    <t>Строительство продолжения Суздальского проспекта на участке от Выборгского шоссе до Дороги на Каменку</t>
  </si>
  <si>
    <t>Строительство автомобильной дороги М-7 "Волга" на участке обхода г. Нижнего Новгорода (3 очередь 1 пусковой комплекс)</t>
  </si>
  <si>
    <t>Строительство автомобильной дороги Новосибирск - Ленинск-Кузнецкий - Кемерово - Юрга на участке Ленинск-Кузнецкий - Кемерово км 274 - км 295 на территории Кемеровской области</t>
  </si>
  <si>
    <t>3.1.1</t>
  </si>
  <si>
    <t>3.1.2</t>
  </si>
  <si>
    <t>3.1.3</t>
  </si>
  <si>
    <t>3.1.4</t>
  </si>
  <si>
    <t>3.1.5</t>
  </si>
  <si>
    <t>3.1.6</t>
  </si>
  <si>
    <t>3.1.7</t>
  </si>
  <si>
    <t>3.1.8</t>
  </si>
  <si>
    <t>3.1.9</t>
  </si>
  <si>
    <t>3.1.10</t>
  </si>
  <si>
    <t>3.1.11</t>
  </si>
  <si>
    <t>3.1.12</t>
  </si>
  <si>
    <t>3.1.13</t>
  </si>
  <si>
    <t>3.1.14</t>
  </si>
  <si>
    <t>3.1.15</t>
  </si>
  <si>
    <t>Реконструкция аэропортового комплекса (г.Нарьян-Мар), г.Нарьян-Мар</t>
  </si>
  <si>
    <t>2.59</t>
  </si>
  <si>
    <t>Расходы общепрограммного характера по программе "Развитие транспортной системы России (2010-2020 годы)"</t>
  </si>
  <si>
    <t>Федеральное казенное учреждение "Управление федеральных автомобильных дорог "Черноморье" Федерального дорожного агентства"</t>
  </si>
  <si>
    <t>Строительство кольцевой автомобильной дороги  вокруг г.Санкт-Петербурга</t>
  </si>
  <si>
    <t>Федеральное казенное учреждение "Дирекция по строительству транспортного обхода города Санкт-Петербург Федерального дорожного агентства"</t>
  </si>
  <si>
    <t>Федеральное казенное учреждение "Управление федеральных автомобильных дорог "Азов" Федерального дорожного агентства"</t>
  </si>
  <si>
    <t>Федеральное казенное учреждение "Федеральное управление автомобильных дорог "Центральная Россия" Федерального дорожного агентства"</t>
  </si>
  <si>
    <t>Федеральное казенное учреждение "Управление автомобильной магистрали Москва - Харьков Федерального дорожного агентства"</t>
  </si>
  <si>
    <t>Реконструкция участков автомобильной дороги М-9 "Балтия" - от Москвы через Волоколамск до границы с Латвийской Республикой (на Ригу)</t>
  </si>
  <si>
    <t>Федеральное казенное учреждение "Федеральное управление автомобильных дорог "Северо-Запад" имени Н.В.Смирнова Федерального дорожного агентства"</t>
  </si>
  <si>
    <t>Реконструкция участков автомобильной дороги  А-103 Щелковское шоссе  до пересечения с Московским малым кольцом</t>
  </si>
  <si>
    <t>Реконструкция участков автомобильной дороги Московское малое кольцо через Икшу, Ногинск, Бронницы, Голицино, Истру</t>
  </si>
  <si>
    <t>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t>
  </si>
  <si>
    <t>Строительство и реконструкция автомобильной дороги М-8 "Холмогоры" - от Москвы через Ярославль, Вологду до Архангельска</t>
  </si>
  <si>
    <t>Федеральное казенное учреждение "Управление автомобильной магистрали Москва - Нижний Новгород Федерального дорожного агентства"</t>
  </si>
  <si>
    <t>Федеральное казенное учреждение "Управление автомобильной магистрали Москва - Архангельск Федерального дорожного агентства"</t>
  </si>
  <si>
    <t>Строительство и реконструкция участков автомобильной дороги от Санкт-Петербурга через Приозерск, Сортавалу до Петрозаводска</t>
  </si>
  <si>
    <t>Федеральное казенное учреждение "Управление автомобильной магистрали Санкт-Петербург-Мурманск Федерального дорожного агентства"</t>
  </si>
  <si>
    <t>Реконструкция участков автомобильной дороги М-11 "Нарва" от Санкт- Петербурга до границы с Эстонской Республикой (на Таллин)</t>
  </si>
  <si>
    <t>Реконструкция автомобильной дороги А-114 Вологда - Новая Ладога до магистрали "Кола" (через Тихвин)</t>
  </si>
  <si>
    <t>Реконструкция автомобильной дороги М-18 "Кола"- от Санкт-Петербурга через Петрозаводск, Мурманск, Печенегу до границы с Норвегией (международный автомобильный пункт пропуска через государственную границу Российской Федерации "Борисоглебск")</t>
  </si>
  <si>
    <t>Строительство и реконструкция автомобильной дороги М-20 Санкт-Петербург - Псков - Пустошка - Невель до границы с Республикой Беларусь</t>
  </si>
  <si>
    <t>Реконструкция участков автомобильной дороги М-10 "Россия" - от Москвы через Тверь, Новгород до Санкт-Петербурга</t>
  </si>
  <si>
    <t>Федеральное казенное учреждение "Управление автомобильной магистрали Москва - Санкт-Петербург Федерального дорожного агентства"</t>
  </si>
  <si>
    <t>Строительство и реконструкция участков автомобильной дороги М-10 "Скандинавия" от Санкт-Петербурга через Выборг до границы с Финляндией</t>
  </si>
  <si>
    <t>Реконструкция автомобильной дороги А-141 Брянск- Смоленск до границы с Республикой Беларусь (через Рудню, на Витебск)</t>
  </si>
  <si>
    <t>Федеральное казенное учреждение "Управление автомобильной магистрали Москва-Бобруйск Федерального дорожного агентства"</t>
  </si>
  <si>
    <t>Строительство и реконструкция автомобильной дороги М-5 "Урал" от Москвы через Рязань, Пензу, Самару, Уфу до Челябинска</t>
  </si>
  <si>
    <t>Федеральное казенное учреждение "Федеральное  управление автомобильных дорог "Большая Волга" Федерального дорожного агентства"</t>
  </si>
  <si>
    <t>Федеральное казенное учреждение "Управление автомобильной магистрали Нижний Новгород-Уфа Федерального дорожного агентства"</t>
  </si>
  <si>
    <t>Федеральное казенное учреждение "Федеральное управление автомобильных дорог "Урал" Федерального дорожного агентства"</t>
  </si>
  <si>
    <t>Федеральное казенное учреждение "Управление автомобильной магистрали Самара - Уфа - Челябинск Федерального дорожного агентства"</t>
  </si>
  <si>
    <t>Федеральное казенное учреждение "Управление федеральных автомобильных дорог "Южный Урал" Федерального дорожного агентства"</t>
  </si>
  <si>
    <t>Строительство и реконструкция автомобильной дороги М-7 "Волга" от Москвы через Владимир, Нижний Новгород, Казань до Уфы</t>
  </si>
  <si>
    <t>Федеральное казенное учреждение "Федеральное управление автомобильных дорог Волго-Вятского региона Федерального дорожного агентства"</t>
  </si>
  <si>
    <t>Строительство и реконструкция участков автомобильной дороги М-6 "Каспий" - из Москвы (от Каширы) через Тамбов, Волгоград до Астрахани</t>
  </si>
  <si>
    <t>Федеральное казенное учреждение "Управление автомобильной магистрали Москва - Волгоград Федерального дорожного агентства"</t>
  </si>
  <si>
    <t>Реконструкция участков автомобильной дороги 1Р 175 Йошкар-Ола - Зеленодольск до магистрали "Волга"</t>
  </si>
  <si>
    <t>Реконструкция автомобильной дороги 1Р 178 Саранск - Сурское - Ульяновск</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</si>
  <si>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t>
  </si>
  <si>
    <t>Федеральное казенное учреждение "Управление федеральных автомобильных дорог  "Кавказ" Федерального дорожного агентства"</t>
  </si>
  <si>
    <t>Строительство и реконструкция автомобильной дороги М-23 Ростов-на-Дону-Таганрог до границы с Украиной (на Харьков, Одессу)</t>
  </si>
  <si>
    <t>Строительство и реконструкция участков автомобильной дороги Алагир (автомобильная дорога "Кавказ") - Нижний Зарамаг до границы с  Грузией</t>
  </si>
  <si>
    <t>Реконструкция участков автомобильной дороги А-155 Черкесск - Домбай до границы с Грузией</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</si>
  <si>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t>
  </si>
  <si>
    <t>Федеральное казенное учреждение "Управление автомобильной магистрали Красноярск - Иркутск Федерального дорожного агентства"</t>
  </si>
  <si>
    <t>Федеральное казенное учреждение "Федеральное управление автомобильных дорог "Байкал" Федерального дорожного агентства"</t>
  </si>
  <si>
    <t>Федеральное казенное учреждение "Федеральное управление автомобильных дорог "Сибирь" Федерального дорожного агентства"</t>
  </si>
  <si>
    <t>Федеральное казенное учреждение "Управление федеральных автомобильных дорог "Южный Байкал" Федерального дорожного агентства"</t>
  </si>
  <si>
    <t>Строительство и реконструкция участков автомобильной дороги "Амур" Чита - Хабаровск</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</si>
  <si>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</si>
  <si>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t>
  </si>
  <si>
    <t>Федеральное казенное учреждение "Управление автомобильной дороги общего пользования федерального значения "Вилюй" Федерального дорожного агентства"</t>
  </si>
  <si>
    <t>Строительство и реконструкция участков автомобильной дороги М-52 "Чуйский  тракт" - от  Новосибирска через Бийск  до  границы с Монголией</t>
  </si>
  <si>
    <t>Федеральное казенное учреждение "Управление федеральных автомобильных дорог  "Алтай" Федерального дорожного агентства"</t>
  </si>
  <si>
    <t>Реконструкция участков автомобильной дороги М-56 "Лена" от Невера до Якутска</t>
  </si>
  <si>
    <t>Строительство и реконструкция участков автомобильной дороги "Колыма" - строящаяся дорога от Якутска до Магадана</t>
  </si>
  <si>
    <t>Строительство и реконструкция участков автомобильной дороги М-54 "Енисей"- от Красноярска через Абакан, Кызыл до границы с Монголией</t>
  </si>
  <si>
    <t>Федеральное казенное учреждение "Управление автомобильной магистрали М-54 "Енисей" Федерального дорожного агентства"</t>
  </si>
  <si>
    <t>Строительство и реконструкция автомобильной дороги М-60 "Уссури" от Хабаровска до Владивостока</t>
  </si>
  <si>
    <t>Строительство и реконструкция участков автомобильной дороги  Улан-Удэ (автомобильная дорога "Байкал" ) - Кяхта  до границы с Монголией</t>
  </si>
  <si>
    <t>Реконструкция участков автомобильной дороги 1Р-242 Пермь - Екатеринбург</t>
  </si>
  <si>
    <t>Реконструкция участков автомобильной дороги 1Р 402 Тюмень - Ялуторовск - Ишим - Омск</t>
  </si>
  <si>
    <t>Строительство и реконструкция автомобильной дороги М-21 Волгоград - Каменск - Шахтинский до границы с Украиной (на Днепропетровск, Кишинев)</t>
  </si>
  <si>
    <t>Реконструкция участков автомобильной дороги 1Р 351 Екатеринбург- Тюмень</t>
  </si>
  <si>
    <t>Реконструкция автомобильной дороги  1Р 228 Сызрань - Саратов - Волгоград</t>
  </si>
  <si>
    <t>Строительство автомобильной дороги А-153 Астрахань-Кочубей - Кизляр - Махачкала</t>
  </si>
  <si>
    <t>Реконструкция автомобильной дороги М-55 "Байкал" от Челябинска через Курган, Омск, Новосибирск, Кемерово, Красноярск, Иркутск, Улан-Удэ до Читы</t>
  </si>
  <si>
    <t>Реконструкция автомобильной дороги А-119 Вологда - Медвежьегорск - автомобильная дорога Р-21 "Кола"</t>
  </si>
  <si>
    <t>Федеральное казенное учреждение "Федеральное управление автомобильных дорог "Черноземье" Федерального дорожного агентства</t>
  </si>
  <si>
    <t>Строительство путепровода через ж/д на 1 км автодороги "Ступино-Городище-Озеры" (г.Ступино)</t>
  </si>
  <si>
    <t>Строительство путепровода через ж/д на 33 км Можайского шоссе (пл. Перхушково)</t>
  </si>
  <si>
    <t xml:space="preserve">Строительство путепровода через ж/д на 20 км Носовихинского шоссе </t>
  </si>
  <si>
    <t>Строительство второго,третьего и четвертого пусковых комплексов мостового перехода через реку Волга в городе Волгограде. Второй пусковой комплекс.</t>
  </si>
  <si>
    <t>3.1.16</t>
  </si>
  <si>
    <t>3.1.17</t>
  </si>
  <si>
    <t>3.1.18</t>
  </si>
  <si>
    <t>3.1.19</t>
  </si>
  <si>
    <t>3.1.20</t>
  </si>
  <si>
    <t>Реконструкция аэропортового комплекса "Михайловка" (г. Барнаул, Алтайский край)</t>
  </si>
  <si>
    <t>2.60</t>
  </si>
  <si>
    <t>2.61</t>
  </si>
  <si>
    <t>2.62</t>
  </si>
  <si>
    <t>2.63</t>
  </si>
  <si>
    <t>2.64</t>
  </si>
  <si>
    <t>2.65</t>
  </si>
  <si>
    <t>Реконструкция и развитие аэропорта Внуково. Аэродром, средства посадки, радионавигации и управления воздушным движением</t>
  </si>
  <si>
    <t>Реконструкция и развитие аэропорта Пенза (I очередь строительства), Пензенская область</t>
  </si>
  <si>
    <t>2.66</t>
  </si>
  <si>
    <t xml:space="preserve">                      </t>
  </si>
  <si>
    <t xml:space="preserve">                                                                                                                                                                                                                                                                                                                                                                                                                                                                                               </t>
  </si>
  <si>
    <t>ФБУ "Администрация "Волго-Балт",                          г. Санкт-Петербург</t>
  </si>
  <si>
    <t>Реконструкция сети бассейновой связи Волго-Донского ГБУВПиС</t>
  </si>
  <si>
    <t>2.12.</t>
  </si>
  <si>
    <t xml:space="preserve">Мга-Гатчина - Веймарн - Ивангород и железнодорожных подходов к портам на Южном берегу Финского залива </t>
  </si>
  <si>
    <t>Комплексная реконструкция участка Трубная -Баскунчак -Аксарайская</t>
  </si>
  <si>
    <t>Строительство дополнительных главных путей и разъездов,  развитие станций на подходах к портам  Юга России</t>
  </si>
  <si>
    <t>2.9.</t>
  </si>
  <si>
    <t>2.13.</t>
  </si>
  <si>
    <t>Строительство и реконструкция объектов инфраструктуры порта Ванино</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</si>
  <si>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</si>
  <si>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</si>
  <si>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</si>
  <si>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</si>
  <si>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</si>
  <si>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</si>
  <si>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</si>
  <si>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</si>
  <si>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</si>
  <si>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</si>
  <si>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</si>
  <si>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</si>
  <si>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</si>
  <si>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</si>
  <si>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</si>
  <si>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</si>
  <si>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</si>
  <si>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</si>
  <si>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</si>
  <si>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</si>
  <si>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</si>
  <si>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</si>
  <si>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</si>
  <si>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</si>
  <si>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</si>
  <si>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</si>
  <si>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</si>
  <si>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</si>
  <si>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</si>
  <si>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</si>
  <si>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</si>
  <si>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</si>
  <si>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</si>
  <si>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</si>
  <si>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</si>
  <si>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</si>
  <si>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</si>
  <si>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</si>
  <si>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</si>
  <si>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</si>
  <si>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</si>
  <si>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</si>
  <si>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</si>
  <si>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</si>
  <si>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</si>
  <si>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</si>
  <si>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</si>
  <si>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</si>
  <si>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</si>
  <si>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</si>
  <si>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</si>
  <si>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</si>
  <si>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</si>
  <si>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</si>
  <si>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</si>
  <si>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</si>
  <si>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</si>
  <si>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</si>
  <si>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</si>
  <si>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</si>
  <si>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</si>
  <si>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</si>
  <si>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</si>
  <si>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</si>
  <si>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</si>
  <si>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</si>
  <si>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</si>
  <si>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</si>
  <si>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</si>
  <si>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</si>
  <si>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</si>
  <si>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</si>
  <si>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</si>
  <si>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</si>
  <si>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</si>
  <si>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</si>
  <si>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</si>
  <si>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</si>
  <si>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</si>
  <si>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</si>
  <si>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</si>
  <si>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</si>
  <si>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</si>
  <si>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</si>
  <si>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</si>
  <si>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</si>
  <si>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</si>
  <si>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</si>
  <si>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</si>
  <si>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</si>
  <si>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</si>
  <si>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</si>
  <si>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</si>
  <si>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</si>
  <si>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</si>
  <si>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</si>
  <si>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</si>
  <si>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</si>
  <si>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</si>
  <si>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2.5.100</t>
  </si>
  <si>
    <t>2.5.101</t>
  </si>
  <si>
    <t>2.5.102</t>
  </si>
  <si>
    <t>2.5.103</t>
  </si>
  <si>
    <t>2.5.104</t>
  </si>
  <si>
    <t>2.5.105</t>
  </si>
  <si>
    <t>2.5.106</t>
  </si>
  <si>
    <t>2.5.107</t>
  </si>
  <si>
    <t>2.5.108</t>
  </si>
  <si>
    <t>2.5.109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</si>
  <si>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</si>
  <si>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</si>
  <si>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</si>
  <si>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</si>
  <si>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</si>
  <si>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</si>
  <si>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</si>
  <si>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</si>
  <si>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</si>
  <si>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</si>
  <si>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</si>
  <si>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</si>
  <si>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</si>
  <si>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</si>
  <si>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</si>
  <si>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</si>
  <si>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</si>
  <si>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</si>
  <si>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</si>
  <si>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</si>
  <si>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</si>
  <si>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2.5.131</t>
  </si>
  <si>
    <t>Строительство путепровода через ж/д г. Долгопрудный (пл. Водники)</t>
  </si>
  <si>
    <t>Строительство путепровода через ж/д у пл.Фирсановка в городском округе Химки</t>
  </si>
  <si>
    <t>Строительство путепровода через ж/д на 1 км автодороги "Чехов-Попово" (г. Чехов), Чеховский район</t>
  </si>
  <si>
    <t>Путепровод через ж/д на 4 км автодороги "Москва-Бородино" - Тучково, Рузский район</t>
  </si>
  <si>
    <t>3.1.22</t>
  </si>
  <si>
    <t>Строительство автодорожного путепровода на станции Возрождение участка Выборг-Каменногорск взамен закрываемого переезда на ПК 229+44.20</t>
  </si>
  <si>
    <t>Строительство путепровода в месте пересечения железнодорожных путей и автомобильной дороги общего пользования "Подъезд к г. Гатчина 2". 2 Этап - Строительство трехпролетного  двухполосного автодорожного путепровода с подходами под две полосы движения</t>
  </si>
  <si>
    <t>Реконструкция улично-дорожной сети г.Пензы. Строительство автодороги в мкр.Междуречье</t>
  </si>
  <si>
    <t xml:space="preserve">Создание транспортной инфраструктуры для формирования комплексной транспортно-логистической системы г. Москвы и Московской области, в том числе создание Дмитровского межрегионального мультимодального логистического центра.                        "Создание Дмитровского межрегионального мультимодального логистического центра".   </t>
  </si>
  <si>
    <t>тыс. рублей</t>
  </si>
  <si>
    <t>Бюджетные назначения по программе на 2015 год</t>
  </si>
  <si>
    <t>Предусмотрено утвержденной ФЦП на 2015 год</t>
  </si>
  <si>
    <t>Предусмотрено на 2015 год</t>
  </si>
  <si>
    <t>Освоено с начала года за счет всех источников</t>
  </si>
  <si>
    <t>Выполненные работы за 2015 год (в натуральных показателях)</t>
  </si>
  <si>
    <t>Реконсрукция  инфраструктуры, в т.ч. устройств  электроснабжения</t>
  </si>
  <si>
    <t>За отчетный период  проведение работ  не планировалось.</t>
  </si>
  <si>
    <t>Строительство железнодорожной линии Салехард – Надым (внебюджетные источники - ДЧИ)</t>
  </si>
  <si>
    <t xml:space="preserve">Строительство мостового перехода через р. Обь в районе г. Салехарда - всего </t>
  </si>
  <si>
    <t>Задача 2.2   "Строительство железнодорожных линий для организации  скоростного и высокоскоростного пассажирского движения"</t>
  </si>
  <si>
    <t>Задача 2.3   "Обновление парка пассажирских вагонов" (ОАО "ФПК")</t>
  </si>
  <si>
    <t>Задача 4.3   "Развитие материальной базы учебных заведений железнодорожного транспорта"</t>
  </si>
  <si>
    <t xml:space="preserve"> </t>
  </si>
  <si>
    <t>Комплексная реконструкция участка Им. М.Горького - Котельниково - Тихорецкая - Крымская с обходом Краснодарского железнодорожного узла</t>
  </si>
  <si>
    <t xml:space="preserve">     реконструкция</t>
  </si>
  <si>
    <t xml:space="preserve">      реконструкция</t>
  </si>
  <si>
    <t>Этап. Комплекс работ по реконструкции сооружений Шекснинской ГЭС</t>
  </si>
  <si>
    <t xml:space="preserve">       реконструкция</t>
  </si>
  <si>
    <t xml:space="preserve">ФБУ  "Администрация Волжского бассейна", Нижегородская область </t>
  </si>
  <si>
    <t xml:space="preserve">Шлюзы № 21-24  Самарского гидроузла. Гидротехнические сооруждения. Реконструкция
 </t>
  </si>
  <si>
    <t xml:space="preserve">  Второй этап реконструкции (реконструкция    подходного канала и ворот)</t>
  </si>
  <si>
    <t>ФГОУ  ВПО    "Московская государственная академия водного транспорта", г. Москва</t>
  </si>
  <si>
    <t xml:space="preserve">   Строительство и реконструкция объектов федерального государственного образовательного учреждения высшего профессионального образования "Московская государственная академия водного транспорта"</t>
  </si>
  <si>
    <t>Реконструкция студенческого общежития                (г. Москва, ул. Речников, д. 16)</t>
  </si>
  <si>
    <t xml:space="preserve">Строительство линейных дизельных ледоколов </t>
  </si>
  <si>
    <t xml:space="preserve">Дизель-электрический ледокол мощностью около 16 МВт </t>
  </si>
  <si>
    <t>Строительство многофункционального аварийно-спасательного судна мощностью 4 МВт</t>
  </si>
  <si>
    <t>Строительство многофункционального аварийно-спасательного судна мощностью 7 МВт</t>
  </si>
  <si>
    <t>Приобретение контейнерного водолазного комплекса с комплектом водолазного снаряжения для спусков на глубину до 120 м</t>
  </si>
  <si>
    <t>Строительство многофункционального буксира-спасателя мощностью 2,5-3 МВт</t>
  </si>
  <si>
    <t xml:space="preserve">строительство </t>
  </si>
  <si>
    <t xml:space="preserve">Строительство спасательного катера-бонопостановщика </t>
  </si>
  <si>
    <t xml:space="preserve">реконструкция </t>
  </si>
  <si>
    <t>Строительство объектов инфраструктуры многофункционального морского перегрузочного комплекса "Бронка" (внебюджетные источники)</t>
  </si>
  <si>
    <t>реконструкция объектов инфраструктуры морского порта Санкт-Петербург (реконструкция акватории порта в районе Лесной гавани, Барочного, Восточного и Екатерингофского бассейнов, включая снос Кривой дамбы и реконструкцию причалов порта) (внебюджетные источники)</t>
  </si>
  <si>
    <t>Реконструкция здания морского вокзала, Мурманская область</t>
  </si>
  <si>
    <t>Реконструкция и строительство объектов инфраструктуры порта Оля, Астраханская область</t>
  </si>
  <si>
    <t>Строительство объектов федеральной собственности морского торгового порта Оля, Астраханская область</t>
  </si>
  <si>
    <t>строительство специализированных терминалов морского порта Оля (внебюджетные источники)</t>
  </si>
  <si>
    <t>Строительство арктического терминала круглогодичной отгрузки нефти Новопортовского месторождения в Обской губе (внебюджетные источники)</t>
  </si>
  <si>
    <t>Строительство и реконструкция объектов федеральной собственности в морском порту Ванино, в бухте Мучке, Хабаровский край</t>
  </si>
  <si>
    <t>Строительство и реконструкция инфраструктуры в морском порту Ванино, Хабаровский край (внебюджетные источники)</t>
  </si>
  <si>
    <t>строительство и реконструкция инфраструктуры в морском порту Ванино, в бухте Мучке, Хабаровский край (внебюджетные источники)</t>
  </si>
  <si>
    <t>Строительство терминала навалочных грузов в морском порту Тамань (внебюджетные источники)</t>
  </si>
  <si>
    <t>Развитие объектов инфраструктуры морского порта Кавказ (внебюджетные источники)</t>
  </si>
  <si>
    <t>Реконструкция входных молов морского порта Холмск, Сахалинская область</t>
  </si>
  <si>
    <t>Строительство морской портовой инфраструктуры в морском порту Калининград</t>
  </si>
  <si>
    <t>Международный морской терминал для приема круизных и грузопассажирских судов в г. Пионерский, Калининградской области</t>
  </si>
  <si>
    <t>Развитие Контейнерного терминала в п. Балтийск Калининградской области (внебюджетные источники)</t>
  </si>
  <si>
    <t>Строительство специализированных портовых терминалов и объектов инфраструктуры порта Азов (внебюджетные источники)</t>
  </si>
  <si>
    <t>Техническое перевооружение морского порта Посьет (внебюджетные источники)</t>
  </si>
  <si>
    <t>Комплекс береговой и морской инфраструктуры в морском порту Геленджик (внебюджетные источники)</t>
  </si>
  <si>
    <t>строительство газовозов</t>
  </si>
  <si>
    <t>строительство танкеров</t>
  </si>
  <si>
    <t>строительство многоцелевых и универсальных судов</t>
  </si>
  <si>
    <t>Строительство систем управления движением судов на подходах к морским портам Российской Федерации</t>
  </si>
  <si>
    <t xml:space="preserve">Система управления движением судов Кандалакшского залива </t>
  </si>
  <si>
    <t>Реконструкция систем управления движением судов на подходах к морским портам Российской Федерации</t>
  </si>
  <si>
    <t>Оснащение инженерно-техническими средствами обеспечения транспортной  безопасности акватории морского порта Зарубино, Приморский край</t>
  </si>
  <si>
    <t xml:space="preserve">Произведена оплата по договору № 01-ОК/2013 от 05.11.2013г. ООО "АМБ-ЮГ" 23.03.2015г.  </t>
  </si>
  <si>
    <t>Оснащение инженерно-техническими средствами обеспечения транспортной безопасности акватории морского порта Анадырь, Чукотский автономный округ</t>
  </si>
  <si>
    <t>Оснащение инженерно-техническими средствами обеспечения транспортной  безопасности акватории морского порта Онега, Архангельская область</t>
  </si>
  <si>
    <t>Оснащение инженерно-техническими средствами обеспечения транспортной безопасности акватории морского порта Варандей, Ненецкий автономный округ</t>
  </si>
  <si>
    <t>Реконструкция учебных городков № 1 (Санкт-Петербург, Васильевский остров, Косая линия, д. 15-а), №2 (Заневский проспект, д.5), №3 (г. Санкт-Петербург, Васильевский остров, 21 линия, д.14), строительство Морского колледжа (г. Санкт-Петербург, Большой Смоленский пр., д.36)</t>
  </si>
  <si>
    <t>Реконструкция учебных городков: №2 (г.Санкт-Петербург, Заневский проспект д.5) №3 (г.Санкт-Петербург, Васильевский остров, 21 линия д.14)</t>
  </si>
  <si>
    <t>Строительство научно-лабораторного комплекса Морской государственной академии имени адмирала Ф.Ф.Ушакова, включая оснащение информационным телекоммуникационным, учебным, научным, производственным оборудованием и тренажерами нового поколения, Краснодарский край</t>
  </si>
  <si>
    <t>Строительство и реконструкция объектов Дальневосточного морского научно-образовательного комплекса МГУ имени адмирала Г.И.Невельского:</t>
  </si>
  <si>
    <t>Строительство информационного научно-образовательного комплекса, включая приобретение современных тренажеров, Приморский край</t>
  </si>
  <si>
    <t>Строительство учебно-тренажерного комплекса подготовки экипажей судов по выживанию на море, включая оснащение информационным телекоммуникационным, учебным, научным, производственным оборудованием и тренажерами нового поколения, Приморский край</t>
  </si>
  <si>
    <t>Строительство учебно-тренажерного комплекса непрерывной  конвенционной подготовки по плавательным морским специальностям, включая оснащение информационным телекоммуникационным, учебным, научным, производственным оборудованием и тренажерами нового поколения, Приморский край</t>
  </si>
  <si>
    <t xml:space="preserve">Реконструкция и развитие аэродрома международного аэропорта Шереметьево, 1-ая очередь реконструкции, Московская область                                          </t>
  </si>
  <si>
    <t>Развитие Московского авиационного узла. Строительство комплекса новой взлетно-посадочной полосы (ВПП-3) Международного аэропорта Шереметьево, 2-й этап, Московская область (проектные и изыскательские работы)</t>
  </si>
  <si>
    <t>Реконструкция второй летной зоны аэропорта "Домодедово", Московская область</t>
  </si>
  <si>
    <t>Реконструкция и развитие аэропорта "Домодедово". Объекты федеральной собственности (первая и вторая очередь строительства), Московская область</t>
  </si>
  <si>
    <t xml:space="preserve">Вторая очередь реконструкции и развития аэропорта "Храброво", г. Калининград, Калининградская область </t>
  </si>
  <si>
    <t>Вторая очередь реконструкции и развития аэропорта "Храброво" (2-й этап), г. Калининград, Калининградская область (проектные и изыскательские работы)</t>
  </si>
  <si>
    <t>Реконструкция аэропортового комплекса (г. Волгоград), г. Волгоград</t>
  </si>
  <si>
    <t>Реконструкция аэропортового комплекса г. Волгоград (2-й этап), г. Волгоград (проектные и изыскательские работы, реконструкция)</t>
  </si>
  <si>
    <t>Строительство аэропортового комплекса "Южный" (г. Ростов-на-Дону), г. Ростов-на-Дону</t>
  </si>
  <si>
    <t>Реконструкция аэропортового комплекса (г. Саранск), I этап реконструкции. Расширение мест стоянок воздушных судов</t>
  </si>
  <si>
    <t xml:space="preserve">Реконструкция аэропортового комплекса (г. Саранск), II этап реконструкции, г. Саранск </t>
  </si>
  <si>
    <t xml:space="preserve">Реконструкция (восстановление) искусственных аэродромных покрытий и замена светосигнального оборудования на ИВПП-2 "Международного аэропорта Нижний Новгород", 1 очередь строительства </t>
  </si>
  <si>
    <t xml:space="preserve">Реконструкция (восстановление) искусственных аэродромных покрытий и замена светосигнального оборудования на ИВПП-1 "Международного аэропорта Нижний Новгород". II этап строительства </t>
  </si>
  <si>
    <t xml:space="preserve">Реконструкция и модернизация международного аэропорта Курумоч, г. Самара </t>
  </si>
  <si>
    <t xml:space="preserve">Реконструкция (восстановление) аэродромных покрытий в аэропорту "Кольцово", г. Екатеринбург, Свердловская область (II очередь) </t>
  </si>
  <si>
    <t>Реализация мероприятий подпрограммы "Гражданская авиация"</t>
  </si>
  <si>
    <t>Реконструкция аэропортового комплекса "Чертовицкое" (г. Воронеж) (проектные и изыскательские работы)</t>
  </si>
  <si>
    <t xml:space="preserve">Реконструкция покрытий взлетно-посадочной полосы с заменой светосигнального оборудования в международном аэропорту "Воронеж", Воронежская область, 2 этап </t>
  </si>
  <si>
    <t xml:space="preserve">Реконструкция искусственных покрытий перрона аэродрома "Талаги" г. Архангельск </t>
  </si>
  <si>
    <t xml:space="preserve">Реконструкция аэропортового комплекса "Шпаковское" (г. Ставрополь), г. Ставрополь </t>
  </si>
  <si>
    <t xml:space="preserve">Реконструкция аэропортового комплекса (г. Уфа), г. Уфа </t>
  </si>
  <si>
    <t>Реконструкция аэропортового комплекса "Бегишево" (г. Нижнекамск, Республика Татарстан), г. Нижнекамск, Республика Татарстан</t>
  </si>
  <si>
    <t>Реконструкция периметрового ограждения аэропорта г. Оренбург и оснащение его техническими средствами охраны (проектные и изыскательские работы, реконструкция)</t>
  </si>
  <si>
    <t>Строительство аэропортового комплекса "Центральный" (г. Саратов) 1 очередь строительства (объекты федеральной собственности), г. Саратов (реконструкция)</t>
  </si>
  <si>
    <t>Реконструкция аэропортового комплекса "Баландино" (г. Челябинск) (проектные и изыскательские работы)</t>
  </si>
  <si>
    <t xml:space="preserve">Реконструкция периметрового ограждения аэропорта  г. Улан-Удэ и оснащение его техническими средствами охраны </t>
  </si>
  <si>
    <t xml:space="preserve">Реконструкция аэропортового комплекса (г. Норильск, Красноярский край) </t>
  </si>
  <si>
    <t xml:space="preserve">Реконструкция периметрового ограждения аэропорта  г. Иркутска и оснащение его техническими средствами охраны </t>
  </si>
  <si>
    <t xml:space="preserve">Реконструкция аэропортового комплекса "Толмачево" (г. Новосибирск), г. Новосибирск </t>
  </si>
  <si>
    <t>Реконструкция ИВПП-2 аэропорта Якутск (III очередь строительства), Республика Саха (Якутия) (проектные и изыскательские работы)</t>
  </si>
  <si>
    <t>Реконструкция аэропортового комплекса "Новый" (г. Хабаровск), г. Хабаровск</t>
  </si>
  <si>
    <t>Реконструкция аэродромных покрытий и замена светосигнального оборудования в аэропорту Владикавказ. 2-й этап реконструкции, Республика северная Осетия - Алания</t>
  </si>
  <si>
    <t>Реконструкция аэропортового комплекса  (г.Кызыл)</t>
  </si>
  <si>
    <t>Реконструкция аэропортового комплекса (г. Жиганск, Республики Саха (Якутия)</t>
  </si>
  <si>
    <t>Реконструкция аэропортового комплекса "Баратаевка" (г.Ульяновск)</t>
  </si>
  <si>
    <t>Реконструкция объектов аэродромной инфраструктуры аэропорта Алыкель, г. Норильск, Красноярский край</t>
  </si>
  <si>
    <t>Реконструкция аэропортового комплекса
(г. Мурманск)</t>
  </si>
  <si>
    <t>Реконструкция аэродромных покрытий и установка светосигнального оборудования в аэропорту Абакан, Республика Хакасия (I этап)</t>
  </si>
  <si>
    <t>Реализация мероприятий по подготовке и проведению чемпионата мира по футболу в 2018 году в Российской Федерации</t>
  </si>
  <si>
    <t xml:space="preserve">Строительство и реконструкция автомобильной дороги М-27 Джубга - Сочи до  границы с Грузией (на Тбилиси, Баку) </t>
  </si>
  <si>
    <t>Строительство и реконструкция участков автомобильной дороги подъезд к государственному комплексу "Завидово" (с проездами по его территории) от автомобильной дорои М-10 "Россия"</t>
  </si>
  <si>
    <t>Федеральное казенное учреждение "Управление федеральных автомобильных  дорог "Каспий" Федерального дорожного агентства"</t>
  </si>
  <si>
    <t>Строительство и реконструкция автомобильной дороги А-157 Минеральные Воды (аэропорт) - Кисловодск</t>
  </si>
  <si>
    <t>Реконструкция автомобильной дороги Уфа - Оренбург и западный обход г.Уфы</t>
  </si>
  <si>
    <t>Реконструкция участков автомобильной дороги 1Р 404 Тюмень - Ханты-Мансийск через Тобольск, Сургут, Нефтеюганск</t>
  </si>
  <si>
    <t>Строительство автомобильной дороги 1Р-92 Калуга-Перемышль-Белев_Орел</t>
  </si>
  <si>
    <t>Нераспределенные средства</t>
  </si>
  <si>
    <t>3.1</t>
  </si>
  <si>
    <t>Заместитель Министра транспорта 
Российской Федерации                                 ____________________________________</t>
  </si>
  <si>
    <t>Источники и объемы финансирования за 2015 год 
(тыс. рублей)</t>
  </si>
  <si>
    <t>Выполнение: на станции Лужская-Сортировочная: завершены укладка стрелочных переводов в рамках 1 этапа – 83 комплекта, 2 этапа – 28 комплектов, установка микропроцессорного комплекса и питающей установки для ЭЦ; на участке ст.Лужская-Сортировочная-Северная – Лужская-Нефтяная: подготовка земляного полотна – 454,28 тм3, верхнего строения пути 1,2 км; на строительстве парка прибытия и соединительных путей к нему: в рамках 2 этапа уложено 76 стрелок, проложена кабельная канализация для устройства СЦБ – 11,4 км;  на строительстве сортировочного парка и сортировочной горки на ст.Лужская-Сортировочная: подготовка земляного полотна – 2116,1 тм3, верхнего строения пути 1 этапа (4 и 5 пучки) 16 путей – 19,8 км, укладка 50 комплектов стрелочных переводов, укладка сортировочных путей – 2 пучка/16 путей.</t>
  </si>
  <si>
    <t xml:space="preserve">Завершены работы по реконструкции контактной сети на ст. Замчалово: подготовка фундамента и установка 225 опор, демонтаж несущего троса и контактного провода – 19,3 км и  монтаж нового несущего троса и контактного провода – 19,3 км. Объект готов к сдаче в эксплуатацию.  </t>
  </si>
  <si>
    <t>Развитие участка Тобольск - Сургут - Коротчаево</t>
  </si>
  <si>
    <t xml:space="preserve">В 2015 году продолжаются работы по реконструкции тоннеля на 106-107 км участка Артышта – Томусинская Западно-Сибирской железной дороги; реконструкции мостового перехода через реку Дон со строительством нового моста на участке Морозовская – Волгоград Приволжской железной дороги.  Реконструкция моста через реку Адагум на 763 км участка Крымская – Новороссийск Северо-Кавказской железной дороги завершен и объект сдан в постоянную эксплуатацию в апреле 2015 года. </t>
  </si>
  <si>
    <t xml:space="preserve">Ведутся земляные работы по отсыпке насыпи и разработке выемки ведутся на всем протяжении линейного участка - с ПК 0+00 по ПК 57+00, а также по ст. Чульбасс.
Отсыпана притрассовая автодорога до ПК 27 (ПК 49+00 ж.д. линии).
Объездная дорога путепровода по автодороге «Лена» выполнена на 90%.   
Ведётся строительство водопропускных труб (ст. Чульбасс)
</t>
  </si>
  <si>
    <t xml:space="preserve">Строительство пускового комплекса  Томмот – Якутск (Нижний Бестях) железнодорожной линии Беркакит - Томмот - Якутск в Республике Саха (Якутия) </t>
  </si>
  <si>
    <t>Строительство второго пускового комплекса с совмещенным пуковым переходом через р. Лену в районе г. Якутска до ст. Якутский речной порт (левый берег) в Республике Саха (Якутия)</t>
  </si>
  <si>
    <t>приобретено 85 единиц</t>
  </si>
  <si>
    <t xml:space="preserve">Приобретено 81 единица подвижного состава </t>
  </si>
  <si>
    <t>Обновлено 331 единица, в том числе :приобретено 211 локомотивов и модернизировано - 120 единиц.</t>
  </si>
  <si>
    <t xml:space="preserve"> Приобретено 13596 единиц.ОАО "РЖД" модернизировано - 101 грузовой вагон. </t>
  </si>
  <si>
    <t>В 1 полугодии 2015 г.   проводятся работы по оснащению средствами ТСО  участков высокоскоростных магистралей Москва - С-Петербург и С-Петербург -Бусловская,    в том числе  участка Завидово – Подсолнечная, а также другие объекты (подробно в пояснительной записке).</t>
  </si>
  <si>
    <t>Задача 4.2   "Строительство обходов железнодорожных узлов"</t>
  </si>
  <si>
    <t>Продолжаются работы по укладке бесстыкового пути на участке Варениковская-Юровский (24 км),   выполняются работы на перегонах  Юровский (вкл.) – Красная Стрела (вкл.) (17,0 км), Красная Стрела (искл.) – Старотитаровка (вкл.) (11,5 км), и задельные  работы на перегоне Старотитаровка (искл.) – Вышестеблиевская (искл.) (10 км).</t>
  </si>
  <si>
    <t>Выполнены следующие работы: подготовка земляного полотна – 520,0 тыс. м3; ИССО – 14 шт.; укладка пути – 26 км; укладка стрелочных  переводов – 19 комплексов; проложено: кабель автоблокировки – 383,3 км, кабель связи – 118,5 км, волоконно-оптический кабель – 7,0 км.</t>
  </si>
  <si>
    <t>Строительство автодорожного съезда (моста-эстакады) от площади нового вокзала станции Адлер до автодороги М-27 Джубга - Сочи до границы с Республикой Абхазия (на эстакаду транспортной развязки "Голубые Дали") Адлерский район  г. Сочи
проектные и изыскательские работы</t>
  </si>
  <si>
    <t>Строительство второй очереди кольцевой автомобильной дороги вокруг г.Санкт-Петербурга. Участок от  автомобильной дороги "Нарва" до поселка Бронка
строительство</t>
  </si>
  <si>
    <t>Первая очередь строительства кольцевой автомобильной дороги вокруг Санкт-Петербурга на участке от Приозерского шоссе до автомобильной дороги "Россия"
строительство</t>
  </si>
  <si>
    <t>Строительство кольцевой автомобильной дороги вокруг г. Санкт-Петербурга. Строительство транспортной развязки на кольцевой автомобильной дороге вокруг г.Санкт-Петербурга на участке от автомобильной дороги "Нарва" до поселка Бронка с подъездом к строящемуся ММПК "Бронка"
строительство</t>
  </si>
  <si>
    <t>Реконструкция кольцевой автомобильной дороги вокруг города Санкт-Петербург на участке от ст. Горская до Приозерского шоссе, Ленинградская область
проектные и изыскательские работы</t>
  </si>
  <si>
    <t>Строительство кольцевой автомобильной дороги вокруг г. Санкт-Петербурга. Реконструкция кольцевой автомобильной дороги вокруг города Санкт-Петербург на участке от ст. Горская до Приозерского шоссе, Ленинградская область. Этап 1. Этап 2.
реконструкция</t>
  </si>
  <si>
    <t>Реконструкция подъездов от автомобильной дороги М-4 "Дон" - от Москвы через Воронеж, Ростов-на-Дону, Краснодар до Новороссийска к городам. Строительство транспортной развязки на км 43 автомобильной дороги А-105 подъездная дорога от Москвы к аэропорту Домодедово, Московская область
строительство</t>
  </si>
  <si>
    <t>Реконструкция автомобильной дороги А-105 подъездная дорога от Москвы к аэропорту "Домодедово", Московская область
проектные и изыскательские работы</t>
  </si>
  <si>
    <t>Проект утвержден</t>
  </si>
  <si>
    <t>Реконструкция автомобильной дороги А-136 подъездная дорога от автомобильной дороги М-4 "Дон" к г. Краснодару на участке км 5+600 - км 17+870, Краснодарский край
проектные и изыскательские работы</t>
  </si>
  <si>
    <t>Реконструкция автомобильной дороги  М-9 "Балтия" - от Москвы через Волоколамск до границы с Латвийской Республикой (на Ригу) на участке 17+910 - км 83+068, Московская область, этап I строительства км 17+910 - км 50+016 
реконструкция</t>
  </si>
  <si>
    <t>Реконструкция автомобильной дороги М-9 Балтия" - от Москвы через Волоколамск до границы с Латвийской Республикой (на Ригу) на участке км 17+910 - км 83+068, Московская область" II этап строительства км 50+016 - км 82+878
реконструкция</t>
  </si>
  <si>
    <t>Реконструкция участков автомобильной дороги  М-9 "Балтия" - от Москвы через Волоколамск до границы с Латвийской Республикой (на Ригу) . Реконструкция подъезда к МАПП Бурачки от автомобильной дороги М-9 "Балтия" - от Москвы через Волоколамск до границы с Латвийской Республикой (на Ригу), Псковская область
реконструкция</t>
  </si>
  <si>
    <t>Реконструкция автомобильной дороги А-106 Рублево-Успенское шоссе на участке подъезда к Госдачам, Московская область
проектные и изыскательские работы</t>
  </si>
  <si>
    <t>Реконструкция автомобильной дороги А-106 Рублево-Успенское шоссе на участке подъезда к с.Успенское, Московская область
проектные и изыскательские работы</t>
  </si>
  <si>
    <t>Реконструкция Рублево-Успенского шоссе. Реконструкция автомобильной дороги А-106 Рублево-Успенское шоссе на участке подъезда к Госдачам, Московская область
реконструкция</t>
  </si>
  <si>
    <t>Строительство, реконструкция автомобильной дороги А-106 Рублево-Успенское шоссе на участке подъезда к г. Одинцово, Московская область
проектные и изыскательские работы</t>
  </si>
  <si>
    <t>Строительство, реконструкция автомобильной дороги А-104 Москва - Дмитров - Дубна на участках км 23+500 - км 24+200, км 26+1080 - км 29+600, Московская область
проектные и изыскательские работы</t>
  </si>
  <si>
    <t>Строительство транспортной развязки на автомобильной дороге А-104 Москва - Дмитров - Дубна на пересечении с ММК км 46+450, Московская область
проектные и изыскательские работы</t>
  </si>
  <si>
    <t>Реконструкция участков автомобильной дороги А-104 Москва - Дмитров - Дубна. Строительство, реконструкция автомобильной дороги А-104 Москва - Дмитров - Дубна на участках км 23+500 - км 24+200, км 26+1080 - км 29+600, Московская область
реконструкция</t>
  </si>
  <si>
    <t>Инженерные изыскания по объекту "Реконструкция автомобильной дороги А-103 Щелковское шоссе на участке от МКАД до км 32", Московская область
проектные и изыскательские работы</t>
  </si>
  <si>
    <t>Реконструкция участков автомобильной дороги  А-103 Щелковское шоссе  до пересечения с Московским малым кольцом. Строительство путепровода на 34 км автомобильной дороги А-103 Щелковское шоссе до пересечения с Московским малым кольцом (с подъездами к г.Щелково и Звездному городку), Московская область 
строительство</t>
  </si>
  <si>
    <t>Реконструкция участков автомобильной дороги Московское малое кольцо через Икшу, Ногинск, Бронницы, Голицино, Истру. Строительство путепровода на автомобильной дороге Московское малое кольцо через Икшу, Ногинск, Бронницы, Голицыно, Истру на км 1 участка от Симферопольского шоссе до Брестского шоссе, Московская область
строительство</t>
  </si>
  <si>
    <t>Строительство путепровода на автомобильной дороге  Московское малое кольцо через Икшу, Ногинск, Бронницы, Голицыно, Истру на км 2 участка от Киевского шоссе до Минского шоссе, Московская область 
строительство</t>
  </si>
  <si>
    <t>Объект введен в эксплуатацию</t>
  </si>
  <si>
    <t>Строительство путепровода на автомобильной дороге А-107 "Московское малое кольцо" Икша - Ногинск - Бронницы - Голицыно - Истра - Икша на км 16 участка от Егорьевского шоссе до Рязанского шоссе, Московская область
проектные и изыскательские работы</t>
  </si>
  <si>
    <t>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на 33 км участка от Каширского шоссе до Симферопольского шоссе, Московская область 
строительство</t>
  </si>
  <si>
    <t>Строительство и реконструкция Московского большого кольца через Дмитров, Сергиев Посад, Орехово-Зуево, Воскресенск, Михнево, Балабаново, Рузу, Клин на участке пересечения с автомобильной дорогой М-7 "Волга" - от Москвы через Владимир, Нижний Новгород, Казань до Уфы до д.Стенино, Московская область
строительство</t>
  </si>
  <si>
    <t>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  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 на км 2 участка от Минского шоссе до Волоколамского шоссе, Московская область
строительство</t>
  </si>
  <si>
    <t>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на 42 км  участка от Рязанского шоссе до Каширского шоссе, Московская область 
строительство</t>
  </si>
  <si>
    <t>Строительство путепровода на автомобильной дороге А-108 "Московское большое кольцо" Дмитров - Сергиев Посад - Орехово-Зуево - Воскресенск - Михнево - Балабаново - Руза - Клин - Дмитров на 2 км участка от Ярославского шоссе до Горьковского шоссе, Московская область
проектные и изыскательские работы</t>
  </si>
  <si>
    <t>Строительство и реконструкция автомобильной дороги М-8 "Холмогоры"  от Москвы через Ярославль, Вологду до Архангельска. Реконструкция автомобильной дороги М-8 "Холмогоры" Москва - Ярославль - Вологда - Архангельск на участке км 1213+000 - км 1226+218, Архангельская область
реконструкция</t>
  </si>
  <si>
    <t>Строительство и реконструкция автомобильной дороги М-8 "Холмогоры" Москва - Ярославль - Вологда - Архангельск на участке км 837+000 - км 869+000, Архангельская область
проектные и изыскательские работы</t>
  </si>
  <si>
    <t>Строительство автомобильной дороги М-8 "Холмогоры" Москва - Ярославль - Вологда - Архангельск на участке км 115 - км 135, Владимирская область, Ярославская область
проектные и изыскательские работы</t>
  </si>
  <si>
    <t>Реконструкция автомобильной дороги М-8 "Холмогоры" Москва - Ярославль - Вологда - Архангельск на участке км 135 - км 167, Ярославская область
проектные и изыскательские работы</t>
  </si>
  <si>
    <t>Реконструкция автомобильной дороги М-8 "Холмогоры" Москва - Ярославль - Вологда - Архангельск на участке км 167 - км 205, Ярославская область
проектные и изыскательские работы</t>
  </si>
  <si>
    <t>Строительство путепровода через железную дорогу на км 7 автомобильной дороги М-8 "Холмогоры" Москва - Ярославль - Вологда - Архангельск, подъезд к городу Кострома, Ярославская область 
проектные и изыскательские работы</t>
  </si>
  <si>
    <t>Реконструкция автомобильной дороги М-8 "Холмогоры" - от Москвы через Ярославль, Вологду до Архангельска на участке МКАД - Пушкино км 16 - км 47 в Московской области. Пусковой комплекс № 2, км 22+100 - км 29+500 (обход п. Тарасовка)
реконструкция</t>
  </si>
  <si>
    <t>Реконструкция автомобильной дороги М-8 "Холмогоры" - от Москвы через Ярославль, Вологду до Архангельска на участке МКАД-Пушкино км 16 - км 47 в Московской области. Пусковой комплекс № 3, км 16 - км 20 
реконструкция</t>
  </si>
  <si>
    <t>Реконструкция автомобильной дороги М-8 "Холмогоры" Москва - Ярославль - Вологда - Архангельск на участке км 29 - км 47, Московская область
проектные и изыскательские работы</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</si>
  <si>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А -121  "Сортавала" Санкт-Петербург - Сортавала - автомобильная дорога Р-21 "Кола" на участке км 173 - км 197, Республика Карелия  
строительство</t>
  </si>
  <si>
    <t>Строительство автомобильной дороги А-121 "Сортавала"  Санкт-Петербург - Сортавала - автомобильная дорога Р-21 "Кола" на участке км 215 - км 273, Республика Карелия
проектные и изыскательские работы</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</si>
  <si>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г.Санкт-Петербурга через Скотное до автомобильной дороги Магистральная на участке км 36+000 - км 57+550 в Ленинградской области
строительство</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</si>
  <si>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км 57+550 - км 81+000,  Ленинградская область
строительство</t>
  </si>
  <si>
    <t>Реконструкция автомобильной дороги М-11 "Нарва" от Санкт-Петербурга до границы с Эстонской Республикой (на Таллин), подъезд к морскому  торговому порту Усть-Луга (через Керстово, Котлы, Косколово) на участке подъезд к морскому  торговому порту Усть-Луга км 0 - км 16 в Ленинградской области
реконструкция</t>
  </si>
  <si>
    <t>Реконструкция автомобильной дороги М-11 "Нарва" от Санкт-Петербурга до границы с Эстонской Республикой (на Таллин), подъезд к морскому  торговому порту Усть-Луга (через Керстово, Котлы, Косколово) на участке подъезд к морскому порту Усть-Луга км 40 - км 52 (подъезд к д. Ручьи) в Ленинградской области
реконструкция</t>
  </si>
  <si>
    <t>Реконструкция участков автомобильной дороги М-11 "Нарва" -  от Санкт-Петербурга до границы с Эстонской Республикой (на Таллин). Реконструкция автомобильной дороги А-180 "Нарва" Санкт-Петербург - граница с Эстонской Республикой на участке км 31+440 - км 54+365, Ленинградская область
реконструкция</t>
  </si>
  <si>
    <t>Реконструкция автомобильной дороги А-114 Вологда - Новая Ладога, до магистрали "Кола" (через Тихвин). Реконструкция автомобильной дороги А-114 Вологда-Новая Ладога, до магистрали "Кола" (через Тихвин) на участке км 79+000 - км 85+000 в Вологодской области
реконструкция</t>
  </si>
  <si>
    <t>Реконструкция автомобильной дороги А-114 Вологда - Новая Ладога до магистрали "Кола" (через Тихвин). Реконструкция автомобильной дороги А-114 Вологда - Тихвин - автомобильная дорога Р-21 "Кола"  на участке км 115+400 - км 123+800 в Вологодской области
реконструкция</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</si>
  <si>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Подъезд к г. Мурманск км 0+00 - км 14+297, Мурманская область
реконструкция</t>
  </si>
  <si>
    <t>Строительство автомобильной дороги Р-21 "Кола" Санкт-Петербург - Петрозаводск - Мурманск - Печенга - граница с Королевством Норвегия на участке км 406 - км 422, Республика Карелия
проектные и изыскательские работы</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</si>
  <si>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1574+000 - км 1590+520, Мурманская область
реконструкция</t>
  </si>
  <si>
    <t>Реконструкция автомобильной дороги Р-21 "Кола" Санкт-Петербург - Петрозаводск - Мурманск - Печенга - граница с Королевством Норвегия на участке км 1519 - км 1547, Мурманская область
проектные и изыскательские работы</t>
  </si>
  <si>
    <t>Реконструкция автомобильной дороги М-20 Санкт-Петербург - Псков - Пустошка - Невель до границы с Республикой Беларусь на участке км 31+000 - км 54+000 в Ленинградской области
реконструкция</t>
  </si>
  <si>
    <t>Строительство автомобильной дороги Р-23 Санкт-Петербург - Псков - Пустошка - Невель - граница с Республикой Белоруссия на участке км 278+710 - км 298+070 (обход г. Пскова), Псковская область
проектные и изыскательские работы</t>
  </si>
  <si>
    <t>Реконструкция мостового перехода через р. Волгу на км 176 (I очередь) автомобильной дороги М-10 "Россия" - от Москвы через Тверь, Новгород до Санкт-Петербурга, Тверская область
реконструкция</t>
  </si>
  <si>
    <t>Реконструкция автомобильной дороги М-10 "Россия" от Москвы через Тверь, Новгород до Санкт-Петербурга на участке км 231+000- км 246+000, Тверская область
реконструкция</t>
  </si>
  <si>
    <t>Реконструкция автомобильной дороги М-10 "Россия" Москва - Тверь - Великий Новгород - Санкт-Петербург км 530+000 - км 570+000, Новгородская область
проектные и изыскательские работы</t>
  </si>
  <si>
    <t>Реконструкция мостового перехода через реку Волга на км 176 (II очередь) автомобильной дороги М-10 "Россия" Москва - Тверь - Великий Новгород - Санкт-Петербург, Тверская область
реконструкция</t>
  </si>
  <si>
    <t>Реконструкция участков автомобильной дороги М-10 "Россия" - от Москвы через Тверь, Новгород до Санкт-Петербурга. Строительство транспортной развязки на  км 179 автомобильной дороги  М-10 "Россия" - от Москвы через Тверь, Новгород до Санкт-Петербурга , Тверская область
строительство</t>
  </si>
  <si>
    <t>Реконструкция участков автомобильной дороги М-10 "Россия" - от Москвы через Тверь, Новгород до Санкт-Петербурга. Реконструкция автомобильной дороги  М-10 "Россия" Москва - Тверь - Великий Новгород - Санкт-Петербург км 156+000 - км 178+000 (обход г.Твери) со строительством двух транспортных развязок в разных уровнях на км 164 и км 173, Тверская область
реконструкция</t>
  </si>
  <si>
    <t>Строительство подъезда к государственному комплексу "Завидово" (с проездами по его территории) от автомобильной дороги М-10 "Россия" участок проезд 12 квартал - 41 квартал, Московская область
проектные и изыскательские работы</t>
  </si>
  <si>
    <t>Строительство и реконструкция участков автомобильной дороги М-10 "Скандинавия" от Санкт-Петербурга через Выборг до границы с Финляндией.Реконструкция автомобильной дороги М-10 "Скандинавия" - от Санкт-Петербурга через Выборг до границы с Финляндией на участке км 47+571 - км 65+000, Ленинградская область
реконструкция</t>
  </si>
  <si>
    <t>Реконструкция автомобильной дороги А-181 "Скандинавия" Санкт-Петербург - Выборг - граница с Финляндской Республикой на участке км 100+000 - км 134+000, Ленинградская область 
проектные и изыскательские работы</t>
  </si>
  <si>
    <t>Реконструкция автомобильной дороги А-181 "Скандинавия" Санкт-Петербург - Выборг - граница с Финляндской Республикой на участке км 134+000 - км 160+000, Ленинградская область
проектные и изыскательские работы</t>
  </si>
  <si>
    <t>Реконструкция автомобильной дороги А-181 "Скандинавия" Санкт-Петербург - Выборг - граница с Финляндской Республикой на участке км 160+000 - км 203+000, Ленинградская область
проектные и изыскательские работы</t>
  </si>
  <si>
    <t>Реконструкция автомобильной дороги А-141 Брянск - Смоленск до границы с Республикой Беларусь (через Рудню, на Витебск) на участке км 320 - км 330 в Смоленской области. Корректировка
реконструкция</t>
  </si>
  <si>
    <t>Реконструкция автомобильной дороги А-141 Брянск - Смоленск до границы с Республикой Беларусь (через Рудню, на Витебск). Строительство путепровода через железную дорогу на км 394+100 (п. Катынь) автомобильной дороги Р-120 Орел - Брянск - Смоленск - граница с Республикой Белоруссия, Смоленская область
строительство</t>
  </si>
  <si>
    <t>Строительство автомобильной дороги А-141 Орел - Брянск  до магистрали "Украина" на участке км 18+102 - км 27+024 (обход Нарышкино) в Орловской области
строительство</t>
  </si>
  <si>
    <t>Строительство и реконструкция автомобильной дороги М-5 "Урал" - от Москвы через Рязань, Пензу, Самару, Уфу до Челябинска. Строительство транспортной развязки на км 184 автомобильной дороги М-5 "Урал" - от Москвы через Рязань, Пензу, Самару, Уфу до Челябинска, Рязанская область
строительство</t>
  </si>
  <si>
    <t>Реконструкция автомобильной дороги М-5 "Урал" - от Москвы через Рязань, Пензу, Самару, Уфу до Челябинска, на участке км 634 - км 645 с мостом через реку Сура, Пензенская область
реконструкция</t>
  </si>
  <si>
    <t>Реконструкция автомобильной дороги М-5 "Урал" Москва - Рязань - Пенза - Самара - Уфа - Челябинск на участке км 645 - км 649, Пензенская область
проектные и изыскательские работы</t>
  </si>
  <si>
    <t>Реконструкция автомобильной дороги М-5 "Урал" Москва - Рязань - Пенза - Самара - Уфа - Челябинск (подъезд к городу Оренбург) на участке км 10 - км 30, Самарская область
проектные и изыскательские работы</t>
  </si>
  <si>
    <t>Строительствои реконструкция автомобильной дороги М-5 "Урал" - от Москвы через Рязань, Пензу, Самару, Уфу до Челябинска. Строительство автомобильной дороги М-5 "Урал" - от Москвы через Рязань, Пензу, Самару, Уфу до Челябинска на  участке км 248+108 - км 258+378, Рязанская область
строительство</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</si>
  <si>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814+000 - км 835+000, Ульяновская область 
реконструкция</t>
  </si>
  <si>
    <t>Строительство и реконструкция автомобильной дороги М-5 "Урал"- от Москвы через Рязань, Пензу, Самару, Уфу до Челябинска. Строительство транспортной развязки на км 974 автомобильной дороги М-5 "Урал" - от Москвы через Рязань, Пензу, Самару, Уфу до Челябинска, Самарская область
строительство</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</si>
  <si>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241+000 - км 245+595, Рязанская область 
реконструкция</t>
  </si>
  <si>
    <t>Строительство обхода г.Краснослободск автомобильной дороги Подъезд к г.Саранск от автомобильной дороги М-5 "Урал" на участке км 95+150- км 106+350 в  Республике Мордовия
строительство</t>
  </si>
  <si>
    <t>Реконструкция автомобильной дороги Подъезда к г.Саранску от автомобильной дороги М-5 "Урал" на участке км 178+000 - км 185+000 в Республике Мордовия 
реконструкция</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</si>
  <si>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Подъезд к г. Ульяновску на участке км 213  -  км 219+200  в Ульяновской области
реконструкция</t>
  </si>
  <si>
    <t>Реконструкция транспортной развязки на 21 км автомобильной дороги М-5 "Урал"  от Москвы через Рязань, Пензу, Самару, Уфу до Челябинска , Московская область
реконструкция</t>
  </si>
  <si>
    <t>Строительство, реконструкция автомобильной дороги М-5 "Урал" Москва - Рязань - Пенза - Самара - Уфа - Челябинск на участке Ульянино - Непецино, Московская область
проектные и изыскательские работы</t>
  </si>
  <si>
    <t>Реконструкция автомобильной дороги М-5 "Урал" от Москвы через Рязань, Пензу, Самару, Уфу до Челябинска на участке км 1466+030 - км 1480+000, Республика Башкортостан
реконструкция</t>
  </si>
  <si>
    <t>Реконструкция автомобильной дороги М-5 "Урал" Москва - Рязань - Пенза - Самара - Уфа - Челябинск на участке км 1510+000 - км 1522+800, Республика Башкортостан
проектные и изыскательские работы</t>
  </si>
  <si>
    <t>Реконструкция автомобильной дороги М-5 "Урал" Москва - Рязань - Пенза - Самара - Уфа - Челябинск на участке км 1522+800 - км 1535+800, Республика Башкортостан
проектные и изыскательские работы</t>
  </si>
  <si>
    <t>Реконструкция автомобильной дороги М-5 "Урал" Москва - Рязань - Пенза - Самара - Уфа - Челябинск на участке км 1535+800 - км 1548+651, Республика Башкортостан
проектные и изыскательские работы</t>
  </si>
  <si>
    <t>Реконструкция автомобильной дороги М-5 "Урал" Москва - Рязань - Пенза - Самара - Уфа - Челябинск на участке км 1207+000 - км 1219+100, Оренбургская область
проектные и изыскательские работы</t>
  </si>
  <si>
    <t>Реконструкция автомобильной дороги М-5 "Урал" Москва - Рязань - Пенза - Самара - Уфа - Челябинск на участке км 1219+100 - км 1231+400, Оренбургская область
проектные и изыскательские работы</t>
  </si>
  <si>
    <t>Реконструкция автомобильной дороги М-5 "Урал" Москва - Рязань - Пенза - Самара - Уфа - Челябинск на участке км 1231+400 - км 1243+700, Оренбургская область
проектные и изыскательские работы</t>
  </si>
  <si>
    <t>Реконструкция автомобильной дороги М-5 "Урал" Москва - Рязань - Пенза - Самара - Уфа - Челябинск на участке км 1243+700 - км 1256+000, Оренбургская область
проектные и изыскательские работы</t>
  </si>
  <si>
    <t>Строительство транспортной развязки на км 1401+700 на автомобильной дороге М-5 "Урал" Москва - Рязань - Пенза - Самара - Уфа - Челябинск, Республика Башкортостан 
проектные и изыскательские работы</t>
  </si>
  <si>
    <t>Строительство транспортной развязки на км 1412+500 на автомобильной дороге М-5 "Урал" Москва - Рязань - Пенза - Самара - Уфа - Челябинск, Республика Башкортостан 
проектные и изыскательские работы</t>
  </si>
  <si>
    <t>Строительство транспортной развязки на км 1423+200 на автомобильной дороге М-5 "Урал" Москва - Рязань - Пенза - Самара - Уфа - Челябинск, Республика Башкортостан 
проектные и изыскательские работы</t>
  </si>
  <si>
    <t>Строительство транспортной развязки на км 1448+900 на автомобильной дороге М-5 "Урал" Москва - Рязань - Пенза - Самара - Уфа - Челябинск, Республика Башкортостан 
проектные и изыскательские работы</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</si>
  <si>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1375+000 - км 1401+000, Республика Башкортостан 
реконструкция</t>
  </si>
  <si>
    <t>Реконструкция автомобильной дороги М-5 "Урал" Москва - Рязань - Пенза - Самара - Уфа - Челябинск на участке км 1300+000 - км 1312+000, Республика Башкортостан
проектные и изыскательские работы</t>
  </si>
  <si>
    <t>Реконструкция автомобильной дороги М-5 "Урал" Москва - Рязань - Пенза - Самара - Уфа - Челябинск на участке км 1312+000 - км 1336+000, Республика Башкортостан
проектные и изыскательские работы</t>
  </si>
  <si>
    <t>Реконструкция автомобильной дороги М-5 "Урал" Москва - Рязань - Пенза - Самара - Уфа - Челябинск на участке км 1336+000 - км 1344+200, Республика Башкортостан
проектные и изыскательские работы</t>
  </si>
  <si>
    <t>Строительство и реконструкция автомобильной дороги М-5 "Урал" - от Москвы через Рязань, Пензу, Самару, Уфу до Челябинска.Реконструкция автомобильной дороги М-5 "Урал"- от Москвы через Рязань, Пензу, Самару, Уфу до Челябинска на участке км 1360+000- км 1375+000, Республика Башкортостан  
реконструкция</t>
  </si>
  <si>
    <t>Реконструкция автомобильной дороги М-5 "Урал" - от Москвы через Рязань, Пензу, Самару, Уфу до Челябинска на участке км 1809+232 - км 1820+233 в Челябинской области
реконструкция</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</si>
  <si>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1799+280 - км 1809+232,  Челябинская область
реконструкция</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</si>
  <si>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1790+358 - км 1799+280, Челябинская область
реконструкция</t>
  </si>
  <si>
    <t>Строительство и реконструкция автомобильной дороги М-7 "Волга" от Москвы через Владимир, Нижний Новгород, Казань до Уфы. Строительство транспортной развязки на км 18+540 автомобильной дороги М-7 "Волга" Москва - Владимир - Нижний Новгород - Казань - Уфа (на примыкании Объездного шоссе), Московская область
строительство</t>
  </si>
  <si>
    <t>Строительство и реконструкция автомобильной дороги М-7 "Волга" от Москвы через Владимир, Нижний Новгород, Казань до Уфы. Строительство транспортной развязки на км 21+312 автомобильной дороги М-7 "Волга" Москва - Владимир - Нижний Новгород - Казань - Уфа (на пересечении с ул.Советской), Московская область
строительство</t>
  </si>
  <si>
    <t>Строительство и реконструкция автомобильной дороги М-7 "Волга" от Москвы через Владимир, Нижний Новгород, Казань до Уфы. Строительство транспортной развязки на км 22+600 автомобильной дороги М-7 "Волга" Москва - Владимир - Нижний Новгород - Казань - Уфа (на примыкании Леоновского шоссе), Московская область
строительство</t>
  </si>
  <si>
    <t>Строительство транспортной развязки на км 27 автомобильной дороги М-7 "Волга" Москва - Владимир - Нижний Новгород - Казань - Уфа, Московская область
проектные и изыскательские работы</t>
  </si>
  <si>
    <t>Строительство транспортной развязки на км 43 автомобильной дороги М-7 "Волга" Москва - Владимир - Нижний Новгород - Казань - Уфа, Московская область
проектные и изыскательские работы</t>
  </si>
  <si>
    <t>Строительство транспортной развязки на км 50 автомобильной дороги М-7 "Волга" Москва - Владимир - Нижний Новгород - Казань - Уфа, Московская область
проектные и изыскательские работы</t>
  </si>
  <si>
    <t>Строительство транспортной развязки на км 179 автомобильной дороги М-7 "Волга" Москва - Владимир - Нижний Новгород - Казань - Уфа, Владимирская область
проектные и изыскательские работы</t>
  </si>
  <si>
    <t>Строительство транспортной развязки на км 300 автомобильной дороги М-7 "Волга" Москва - Владимир - Нижний Новгород - Казань - Уфа, Владимирская область
проектные и изыскательские работы</t>
  </si>
  <si>
    <t>Реконструкция автомобильной дороги М-7 "Волга" Москва - Владимир - Нижний Новгород - Казань - Уфа на участке км 169+404 - км 184+719 (южный обход г. Владимира), Владимирская область
проектные и изыскательские работы</t>
  </si>
  <si>
    <t>Реконструкция автомобильной дороги М-7 "Волга" -  Москва - Владимир - Нижний Новгород - Казань - Уфа на участке км 422+000 - км 432+000, Нижегородская область
проектные и изыскательские работы</t>
  </si>
  <si>
    <t>Реконструкция  автомобильной дороги М-7 "Волга"  - от Москвы через Владимир, Нижний Новгород, Казань до Уфы на участке км 442+500 - км 450+500 в Нижегородской области
проектные и изыскательские работы</t>
  </si>
  <si>
    <t>Реконструкция автомобильной дороги М-7 "Волга" Москва - Владимир - Нижний Новгород - Казань - Уфа на участке км 458+500 - км 465+500, Нижегородская область
проектные и изыскательские работы</t>
  </si>
  <si>
    <t>Реконструкция автомобильной дороги М-7 "Волга" - от Москвы через Владимир, Нижний Новгород, Казань до Уфы на участке км 472+000 - км 484+000 в Нижегородской области
реконструкция</t>
  </si>
  <si>
    <t>Строительство и реконструкция автомобильной дороги М-7 "Волга" - от Москвы через Владимир, Нижний Новгород, Казань до Уфы. Строительство моста через реку Сура на км 582+300 автомобильной дороги М-7 "Волга" - от Москвы через Владимир, Нижний Новгород, Казань до Уфы (1-ая очередь строительства), Чувашская Республика
строительство</t>
  </si>
  <si>
    <t>Строительство моста через реку Сура на км 582+300 автомобильной дороги М-7 "Волга" Москва - Владимир - Нижний Новгород - Казань - Уфа, Чувашская Республика (2-ая очередь строительства)
проектные и изыскательские работы</t>
  </si>
  <si>
    <t>Реконструкция автомобильной дороги М-7 "Волга" Москва - Владимир - Нижний Новгород - Казань - Уфа на участке км 643+000 - км 659+150, Чувашская Республика
проектные и изыскательские работы</t>
  </si>
  <si>
    <t>Реконструкция автомобильной дороги М-7 "Волга" Москва - Владимир - Нижний Новгород - Казань - Уфа на участке км 601+000 - км 613+000, Чувашская Республика
проектные и изыскательские работы</t>
  </si>
  <si>
    <t>Реконструкция автомобильной дороги М-7 "Волга" -  от Москвы через Владимир, Нижний Новгород, Казань до Уфы на участке км 588+000- км 601+000  в  Чувашской Республике
реконструкция</t>
  </si>
  <si>
    <t>Реконструкция автомобильной дороги М-7 "Волга" Москва - Владимир - Нижний Новгород - Казань - Уфа, подъезд к городу Пермь на участке км 450+000 - км 459+000, Пермский край
проектные и изыскательские работы</t>
  </si>
  <si>
    <t>Реконструкция автомобильной дороги М-7 "Волга" от Москвы через Владимир, Нижний Новгород, Казань до Уфы на участке км 1270+010 - км 1290+838, Республика Башкортостан
реконструкция</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</si>
  <si>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1310+910 - км 1321+500, Республика Башкортостан 
реконструкция</t>
  </si>
  <si>
    <t>Реконструкция автомобильной дороги М-7 "Волга" от Москвы через Владимир, Нижний Новгород, Казань до Уфы на участке км 1251+773 - км 1270+010, Республика Башкортостан.
проектные и изыскательские работы</t>
  </si>
  <si>
    <t>Реконструкция автомобильной дороги М-7 "Волга" Москва-Владимир-Нижний Новгород- Казань-Уфа на участке км 1231+352 - км 1251+773, Республика Башкортостан.
проектные и изыскательские работы</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</si>
  <si>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978+900 - км 989+700, Республика Татарстан
реконструкция</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</si>
  <si>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989+700 - км 1000+500, Республика Татарстан
реконструкция</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</si>
  <si>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941+000 - км 957+400, Республика Татарстан
реконструкция</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</si>
  <si>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1000+500 - км 1011+400, Республика Татарстан
реконструкция</t>
  </si>
  <si>
    <t>Реконструкция автомобильной дороги М-7 "Волга" Москва - Владимир - Нижний Новгород - Казань - Уфа на участке км 735+204 - км 753+400, Республика Татарстан
проектные и изыскательские работы</t>
  </si>
  <si>
    <t>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957+400 - км 970+400, Республика Татарстан
реконструкция</t>
  </si>
  <si>
    <t>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856+500 - км 868, Республика Татарстан
реконструкция</t>
  </si>
  <si>
    <t>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868 - км 878, Республика Татарстан
реконструкция</t>
  </si>
  <si>
    <t>Реконструкция автомобильной дороги М-7 "Волга" Москва - Владимир - Нижний Новгород - Казань - Уфа на участке км 878 - км 888, Республика Татарстан
реконструкция</t>
  </si>
  <si>
    <t>Реконструкция автомобильной дороги М-7 "Волга" Москва - Владимир - Нижний Новгород - Казань - Уфа на участке км 888 - км 901, Республика Татарстан
реконструкция</t>
  </si>
  <si>
    <t>Строительство и реконструкция участков автомобильной дороги М-6 "Каспий" -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км 922+000 - км 932+000,  Волгоградская область
реконструкция</t>
  </si>
  <si>
    <t>Строительство и реконструкция участков автомобильной дороги М-6 "Каспий"-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на км 423+000 - км 431+000, Тамбовская область
реконструкция</t>
  </si>
  <si>
    <t>Строительство и реконструкция участков автомобильной дороги М-6 "Каспий" -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на участке км 386+000 - км 398+000, Тамбовская область
реконструкция</t>
  </si>
  <si>
    <t>Реконструкция участков  автомобильной дороги 1Р 175 Йошкар-Ола - Зеленодольск до магистрали "Волга" Строительство транспортной развязки в разных уровнях на км 115 автомобильной дороги 1Р 175 Йошкар-Ола - Зеленодольск до магистрали "Волга", Республика Татарстан
строительство</t>
  </si>
  <si>
    <t>Реконструкция автомобильной дороги 1Р 178 Саранск - Сурское - Ульяновск на участке км 61+000 - км 54+400 в Республике Мордовия
реконструкция</t>
  </si>
  <si>
    <t>Реконструкция автомобильной дороги 1Р 178 Саранск-Сурское-Ульяновск на участке км 84+000-км 97+500 в Республике Мордовия
реконструкция</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</si>
  <si>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805+000 - км 817+000, Республика Дагестан
реконструкция</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</si>
  <si>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г.Гудермес, Чеченская Республика (1-я, 2-я, 3-я очередь) 1-й этап - км 0+000 - км 14+800
строительство</t>
  </si>
  <si>
    <t>Строительство,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718+800 - км 739+000 (обход г. Хасавюрт), Республика Дагестан
проектные и изыскательские работы</t>
  </si>
  <si>
    <t>Подготовка документации по планировке территории объекта "Строительство автомобильной дороги Р-217 "Кавказ" автомобильная дорога М-4 "Дон" - Владикавказ - Грозный - Махачкала - граница с Азербайджанской Республикой на участке обхода города Дербент, Республика Дагестан"
проектные и изыскательские работы</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</si>
  <si>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368+000 - км 387+000, Ставропольский край
реконструкция</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</si>
  <si>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234+000 - км 247+000, Ставропольский край
проектные и изыскательские работы</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</si>
  <si>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507+000 - км 517+000, Республика Северная Осетия - Алания
проектные и изыскательские работы</t>
  </si>
  <si>
    <t>Реконструкция автомобильной дороги М-29 "Кавказ"  из Краснодара (от Павловской) через Грозный, Махачкалу до границы с Азербайджанской Республикой на участке км  502+000 - км 507+000 (км 630 - км 635) в Республике Северная Осетия - Алания
реконструкция</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</si>
  <si>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589+000 - км 602+100, Республика Ингушетия
реконструкция</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</si>
  <si>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387+000 - км 397+000,  Кабардино-Балкарская Республика
реконструкция</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</si>
  <si>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563+100 - км 589+000, Республика Ингушетия (корректировка)
проектные и изыскательские работы</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</si>
  <si>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подъезда к г. Ставрополь км 20+000 - км 30+000, Ставропольский край (корректировка)
проектные и изыскательские работы</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</si>
  <si>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9+000 - км 18+000, Краснодарский край
проектные и изыскательские работы</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</si>
  <si>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Подъезд к городу Майкоп на участке км 92+000 - км 103+451, Республика Адыгея
проектные и изыскательские работы</t>
  </si>
  <si>
    <t>Реконструкция автомобильной дороги А-157 Минеральные Воды (аэропорт) - Кисловодск на участке км 36+000 - км 46+000, Ставропольский край
проектные и изыскательские работы</t>
  </si>
  <si>
    <t>Строительство и реконструкция автомобильной дороги М-23 Ростов-на-Дону - Таганрог до границы с Украиной (на Харьков, Одессу).  Реконструкция автомобильной дороги А-280 Ростов-на-Дону - Таганрог - граница с Украиной на участке км 29+300 - км 36+000, Ростовская область 
реконструкция</t>
  </si>
  <si>
    <t>Реконструкция автомобильной дороги Алагир (автомобильная дорога "Кавказ") -  Нижний Зарамаг до границы с Республикой Грузия, тоннель км 93+300 в Республике Северная Осетия - Алания
реконструкция</t>
  </si>
  <si>
    <t>Автомобильная дорога Алагир (автомобильная дорога "Кавказ") - Нижний Зарамаг до границы с Республикой Грузия, тоннель км 91+000, Республика Северная Осетия - Алания
реконструкция</t>
  </si>
  <si>
    <t>Реконструкция участков автомобильной дороги А-155 Черкесск - Домбай до границы с Республикой Грузией. Реконструкция автомобильной дороги А-155 Черкесск - Домбай - граница с Республикой Абхазия км 23+100 - км 38+000, Карачаево-Черкесская Республика
реконструкция</t>
  </si>
  <si>
    <t>Строительство автомобильной дороги Р-255 "Сибирь" Новосибирск - Кемерово - Красноярск - Иркутск на участке км 1797 - км 1842 (обход г. Усолье-Сибирское), Иркутская область
проектные и изыскательские работы</t>
  </si>
  <si>
    <t>Строительство автомобильной дороги Р-255 "Сибирь" Новосибирск - Кемерово - Красноярск - Иркутск на участке км 1469+148 - км 1513+003 (обход г. Тулуна), Иркутская область
проектные и изыскательские работы</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</si>
  <si>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Читы.Строительство автомобильной дороги М-53 "Байкал" - от Челябинска через Курган, Омск, Новосибирск, Кемерово, Красноярск, Иркутск, Улан-Удэ до Читы на участке км 1437+500 - км 1443+500, Иркутская область
строительство</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</si>
  <si>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 Реконструкция автомобильной дороги М-53 "Байкал" - от Челябинска через Курган, Омск, Новосибирск, Кемерово, Красноярск, Иркутск, Улан-Удэ до Читы на участке км 1443+500 - км 1454+800, Иркутская область
реконструкция</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</si>
  <si>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Читы.Строительство автомобильной дороги М-53 "Байкал"- от Челябинска через Курган, Омск, Новосибирск, Кемерово, Красноярск, Иркутск, Улан-Удэ до Читы, путепровод на км 1362+900, Иркутская область
строительство</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</si>
  <si>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автомобильной дороги Р-255 "Сибирь" Новосибирск -  Кемерово - Красноярск - Иркутск на участке км 1504+186 - км 1508+782, Иркутская  область
реконструкция</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</si>
  <si>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автомобильной дороги Р-255 "Сибирь" Новосибирск -  Кемерово - Красноярск - Иркутск на участке км 1519+471 - км 1524+474, Иркутская  область
реконструкция</t>
  </si>
  <si>
    <t>Реконструкция автомобильной дороги Р-254 "Иртыш" Челябинск - Курган - Омск - Новосибирск, подъезд к городу Тюмень на участке км 162+300-км 177+000,  Тюменская область
проектные и изыскательские работы</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</si>
  <si>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 Строительство автомобильной дороги М-53 "Байкал" -  от Челябинска через Курган, Омск, Новосибирск, Кемерово, Красноярск, Иркутск, Улан-Удэ до Читы на участке км 1045+500 - км 1061+000 (обход г. Канска), Красноярский край
строительство</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</si>
  <si>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автомобильной дороги Р-255 "Сибирь"  Новосибирск - Кемерово - Красноярск - Иркутск,  подъезд к г. Томск, км 41+500 - км 44+500, Кемеровская область
реконструкция</t>
  </si>
  <si>
    <t>Строительство и реконструкция  автомобильной дороги М-51, М-53, М-55 "Байкал"- от Челябинска через Курган, Омск, Новосибирск, Кемерово, Красноярск, Иркутск, Улан-Удэ до Читы. Реконструкция, строительство автомобильной дороги М-51 "Байкал" - от Челябинска через Курган, Омск, Новосибирск, Кемерово, Красноярск, Иркутск, Улан-Удэ до Читы на участке км 1392 - км 1422, Новосибирская область 
реконструкция</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</si>
  <si>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реконструкция автомобильной дороги Р-255 "Сибирь" Новосибирск -  Кемерово - Красноярск - Иркутск на участке км 436+000 - км 465+000 (обход г. Мариинска), Кемеровская область
строительство</t>
  </si>
  <si>
    <t>Строительство автомобильной дороги Р-258 "Байкал" Иркутск - Улан-Удэ - Чита км 501+210 - км 508+360 (обход с.Десятниково), Республика Бурятия
проектные и изыскательские работы</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</si>
  <si>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автомобильной дороги Р-258 "Байкал" Иркутск - Улан-Удэ - Чита км 243+800 - км 248+300, Республика Бурятия
реконструкция</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</si>
  <si>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автомобильной дороги Р-258 "Байкал" Иркутск - Улан-Удэ - Чита км 464+550 - км 470+590, Республика Бурятия
реконструкция</t>
  </si>
  <si>
    <t>Реконструкция автомобильной дороги Р-258 "Байкал" Иркутск - Улан-Удэ - Чита км 830+000 - км 835+000, Забайкальский край
проектные и изыскательские работы</t>
  </si>
  <si>
    <t>Строительство автомобильной дороги А-350 Чита - Забайкальск - граница с Китайской Народной Республикой на участке км 148+000 - км 168+000, Забайкальский край
проектные и изыскательские работы</t>
  </si>
  <si>
    <t>Строительство автомобильной дороги А-350 Чита - Забайкальск - граница с Китайской Народной Республикой на участке км 368+000 - км 383+000, Забайкальский край
проектные и изыскательские работы</t>
  </si>
  <si>
    <t>Строительство автомобильной дороги "Амур" Чита-Хабаровск км 2112 - км 2125, Еврейская автономная область
строительство</t>
  </si>
  <si>
    <t>Реконструкция автомобильной дороги Р-297 "Амур" Чита - Невер - Свободный - Архара - Биробиджан - Хабаровск на участке км 1898 - км 1906, Еврейская автономная область
проектные и изыскательские работы</t>
  </si>
  <si>
    <t>Реконструкция автомобильной дороги "Вилюй", строящейся от автомобильной дороги М-53 "Байкал" через Братск, Усть-Кут, Мирный до Якутска в Республике Саха (Якутия), на участке км 176+200 - км 188+400 
реконструкция</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</si>
  <si>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Реконструкция автомобильной дороги А-331 "Вилюй" Тулун - Братск - Усть-Кут - Мирный - Якутск на участке км 26+000 - км 44+000, Республика Саха (Якутия)
реконструкция</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</si>
  <si>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Реконструкция автомобильной дороги А-331 "Вилюй" Тулун - Братск - Усть-Кут - Мирный - Якутск на участке  км 55+600 - км 69+130,  Республика Саха (Якутия)
реконструкция</t>
  </si>
  <si>
    <t>Строительство автомобильной дороги М-52 "Чуйский тракт" - от Новосибирска через Бийск до границы с Монголией на участке Новосибирск - Линево (1 этап км 14 - км 34), Новосибирская область
строительство</t>
  </si>
  <si>
    <t>Реконструкция автомобильной дороги Р-256 "Чуйский тракт" Новосибирск - Барнаул - Горно-Алтайск - граница с Монголией км 173 - км 183, Алтайский край
проектные и изыскательские работы</t>
  </si>
  <si>
    <t>Строительство и реконструкция участков автомобильной дороги М-52 "Чуйский  тракт" - от  Новосибирска через Бийск  до  границы с Монголией .  Реконструкция мостового перехода через р. Чумыш на участке км 150 - км 158 автомобильной дороги Р-256 "Чуйский тракт" Новосибирск - Барнаул - Горно-Алтайск - граница с Монголией, Алтайский край
реконструкция</t>
  </si>
  <si>
    <t>Реконструкция автомобильной дороги Р-256 "Чуйский тракт" Новосибирск - Барнаул - Горно-Алтайск - граница с Монголией на участке км 428+304 - км 445+611 (обход с. Майма), Республика Алтай, Алтайский край (корректировка)
проектные и изыскательские работы</t>
  </si>
  <si>
    <t>Реконструкция автомобильной дороги М-52 "Чуйский тракт" - от Новосибирска через Бийск до границы с Монголией км 428+304 - км 495+000 в Республике Алтай (1 пусковой комплекс)
реконструкция</t>
  </si>
  <si>
    <t>Реконструкция автомобильной дороги М-56 "Лена" от Невера до Якутска км 444 - км 455, Республика Саха (Якутия)
реконструкция</t>
  </si>
  <si>
    <t>Реконструкция участков автомобильной дороги М-56 "Лена" -  от Невера до Якутска. Реконструкция автомобильной дороги М-56 "Лена" - от Невера до Якутска км 93 - км 123, Амурская область
реконструкция</t>
  </si>
  <si>
    <t>Реконструкция участков автомобильной дороги М-56 "Лена" - от Невера до Якутска.Реконструкция автомобильной дороги М-56 "Лена" - от Невера до Якутска км 455 - км 460, Республика Саха (Якутия)
реконструкция</t>
  </si>
  <si>
    <t>Реконструкция участков автомобильной дороги М-56 "Лена" -  от Невера до Якутска. Реконструкция автомобильной дороги М-56 "Лена" - от Невера до Якутска км 1035 - км 1055, Республика Саха (Якутия)
реконструкция</t>
  </si>
  <si>
    <t>Строительство автомобильной дороги подъезд к границе с Китайской народной республикой (с. Джалинда) от автомобильной дороги М-56 "Лена" км  0 - км 11, Амурская область
строительство</t>
  </si>
  <si>
    <t>Реконструкция участков автомобильной дороги М-56 "Лена" от Невера до Якутска      . Реконструкция автомобильной дороги М-56 "Лена" - от Невера до Якутска км 4 - км 38, Амурская область
реконструкция</t>
  </si>
  <si>
    <t>Реконструкция автомобильной дороги М-56 "Лена" - от Невера до Якутска км 825- км 849, Республика Саха (Якутия)
реконструкция</t>
  </si>
  <si>
    <t>Реконструкция участков автомобильной дороги М-56 "Лена" - от Невера до Якутска. Реконструкция автомобильной дороги М-56 "Лена" - от Невера до Якутска км 1078 - км 1103, Республика Саха (Якутия)
реконструкция</t>
  </si>
  <si>
    <t>Реконструкция участков автомобильной дороги М-56 "Лена" - от Невера до Якутска.   Реконструкция автомобильной дороги М-56 "Лена" - от Невера до Якутска км 1128 - км 1148, Республика Саха (Якутия)
реконструкция</t>
  </si>
  <si>
    <t>Реконструкция автомобильной дороги А-360 "Лена" Невер - Якутск км 985 - км 990  (II стадия), Республика Саха (Якутия)
проектные и изыскательские работы</t>
  </si>
  <si>
    <t>Реконструкция автомобильной дороги А-360 "Лена" Невер - Якутск км 990 - км 1000, Республика Саха (Якутия)
проектные и изыскательские работы</t>
  </si>
  <si>
    <t>Реконструкция автомобильной дороги А-360 "Лена" Невер - Якутск км 957 - км 980, Республика Саха (Якутия)
проектные и изыскательские работы</t>
  </si>
  <si>
    <t>Реконструкция автомобильной дороги А-360 "Лена" Невер - Якутск км 925 - км 951, Республика Саха (Якутия)
проектные и изыскательские работы</t>
  </si>
  <si>
    <t>Реконструкция автомобильной дороги А-360 "Лена" Невер - Якутск км 880 - км 892, Республика Саха (Якутия)
проектные и изыскательские работы</t>
  </si>
  <si>
    <t>Реконструкция автомобильной дороги А-360 "Лена" Невер - Якутск км 780 - км 807, Республика Саха (Якутия)
проектные и изыскательские работы</t>
  </si>
  <si>
    <t>Реконструкция участков автомобильной дороги М-56 "Лена" от Невера до Якутска Реконструкция автомобильной дороги А-360 "Лена" Невер - Якутск км 752 - км 780, Республика Саха (Якутия)
проектные и изыскательские работы</t>
  </si>
  <si>
    <t>Реконструкция автомобильной дороги А-360 "Лена" Невер - Якутск км 900 - км 925, Республика Саха (Якутия)
проектные и изыскательские работы</t>
  </si>
  <si>
    <t>Реконструкция автомобильной дороги А-360 "Лена" Невер - Якутск км 436 - км 442, Республика Саха (Якутия)
проектные и изыскательские работы</t>
  </si>
  <si>
    <t>Строительство  автомобильной дороги "Колыма" - строящаяся дорога от Якутска до Магадана км 632 - км 662, Республика Саха (Якутия)
строительство</t>
  </si>
  <si>
    <t>Реконструкция автомобильной дороги Р-504 "Колыма" Якутск - Магадан км 1072 - км 1083, Республика Саха (Якутия)
проектные и изыскательские работы</t>
  </si>
  <si>
    <t>Реконструкция автомобильной дороги Р-504 "Колыма" Якутск - Магадан на участке км 280 - км 305 со строительством моста через реку Татта на км 297, Республика Саха (Якутия)
проектные и изыскательские работы</t>
  </si>
  <si>
    <t>Реконструкция автомобильной дороги Р-504 "Колыма" Якутск - Магадан на участке км 1142 - км 1152, Республика Саха (Якутия)
проектные и изыскательские работы</t>
  </si>
  <si>
    <t>Реконструкция автомобильной дороги Р-504 "Колыма" Якутск - Магадан на участке км 1163 - км 1176, Республика Саха (Якутия)
проектные и изыскательские работы</t>
  </si>
  <si>
    <t>Реконструкция автомобильной дороги Р-504 "Колыма" Якутск - Магадан на участке км 1510 - км 1536, Магаданская область
проектные и изыскательские работы</t>
  </si>
  <si>
    <t>Строительство и реконструкция участков автомобильной дороги М-54 "Енисей"- от Красноярска через Абакан, Кызыл до границы с Монголией. Строительство автомобильной дороги Р-257 "Енисей" Красноярск - Абакан - Кызыл - граница с Монголией на участке км 232+000 - км 234+000, Красноярский край
строительство</t>
  </si>
  <si>
    <t>Строительство и реконструкция участков автомобильной дороги М-54 "Енисей"- от Красноярска через Абакан, Кызыл до границы с Монголией. Реконструкция автомобильной дороги Р-257 "Енисей" Красноярск - Абакан - Кызыл - граница с Монголией на участке км 389+000 - км 397+000, Республика Хакасия
реконструкция</t>
  </si>
  <si>
    <t>Реконструкция автомобильной дороги Р-257  "Енисей" Красноярск - Абакан - Кызыл - граница с Монголией на участке км 789+000 - км 793+000, Республика Тыва
проектные и изыскательские работы</t>
  </si>
  <si>
    <t>Строительство и реконструкция участков автомобильной дороги М-60 "Уссури" - от Хабаровска до Владивостока. Реконструкция автомобильной дороги М-60 "Уссури" - от Хабаровска до Владивостока км 385 - км 399, Приморский край                
реконструкция</t>
  </si>
  <si>
    <t>Строительство автомобильной дороги  М-60 "Уссури" от Хабаровска до Владивостока км 141 - км 149, Хабаровский  край
строительство</t>
  </si>
  <si>
    <t>Реконструкция автомобильной дороги  М-60 "Уссури" от Хабаровска до Владивостока км 105 - км 118, Хабаровский  край
реконструкция</t>
  </si>
  <si>
    <t>Строительство и реконструкция участков автомобильной дороги М-60 "Уссури" от Хабаровска до Владивостока. Реконструкция автомобильной дороги  М-60 "Уссури" - от Хабаровска до Владивостока км 12+000 - км 28+750, Хабаровский  край
реконструкция</t>
  </si>
  <si>
    <t>Строительство и реконструкция участков автомобильной дороги М-60 "Уссури" - от Хабаровска до Владивостока. Реконструкция автомобильной дороги  М-60 "Уссури" - от Хабаровска до Владивостока км 28+750 - км 36+000, Хабаровский  край
реконструкция</t>
  </si>
  <si>
    <t>Реконструкция автомобильной дороги А-370 "Уссури" Хабаровск - Владивосток км 439+200 - км 466, Приморский край
проектные и изыскательские работы</t>
  </si>
  <si>
    <t>Реконструкция автомобильной дороги А-370 "Уссури" Хабаровск - Владивосток км 366 - км 376, Приморский край
проектные и изыскательские работы</t>
  </si>
  <si>
    <t>Реконструкция автомобильной дороги А-370 "Уссури" Хабаровск - Владивосток км 273 - км 280, Приморский край
проектные и изыскательские работы</t>
  </si>
  <si>
    <t>Реконструкция автомобильной дороги А-370 "Уссури" Хабаровск - Владивосток км 258 - км 273, Приморский край
проектные и изыскательские работы</t>
  </si>
  <si>
    <t>Реконструкция автомобильной дороги А-370 "Уссури" Хабаровск - Владивосток км 252 - км 258, Приморский край
проектные и изыскательские работы</t>
  </si>
  <si>
    <t>Реконструкция автомобильной дороги А-370 "Уссури" Хабаровск - Владивосток км 467 - км 477, Приморский край
проектные и изыскательские работы</t>
  </si>
  <si>
    <t>Реконструкция автомобильной дороги А-370 "Уссури" Хабаровск - Владивосток км 591 - км 615, Приморский край
проектные и изыскательские работы</t>
  </si>
  <si>
    <t>Реконструкция автомобильной дороги А-370 "Уссури" Хабаровск - Владивосток км 687,7 - км 703,1, Приморский край
проектные и изыскательские работы</t>
  </si>
  <si>
    <t>Реконструкция автомобильной дороги А-370 "Уссури" Хабаровск - Владивосток км 118 - км 124+300, Хабаровский край
проектные и изыскательские работы</t>
  </si>
  <si>
    <t>Реконструкция автомобильной дороги А-370 "Уссури" Хабаровск - Владивосток км 59 - км 75, Хабаровский край
проектные и изыскательские работы</t>
  </si>
  <si>
    <t>Реконструкция автомобильной дороги А-370 "Уссури" Хабаровск - Владивосток км 36 - км 59, Хабаровский край
проектные и изыскательские работы</t>
  </si>
  <si>
    <t>Реконструкция автомобильной дороги А-370 "Уссури" Хабаровск - Владивосток км 527 - км 557, Приморский край  
проектные и изыскательские работы</t>
  </si>
  <si>
    <t>Реконструкция автомобильной дороги А-370 "Уссури" Хабаровск - Владивосток км 557 - км 591, Приморский край  
проектные и изыскательские работы</t>
  </si>
  <si>
    <t>Строительство и реконструкция автомобильной дороги М-60 "Уссури" от Хабаровска до Владивостока. Реконструкция автомобильной дороги А-370 "Уссури" Хабаровск - Владивосток км 355 - км 366, Приморский край
реконструкция</t>
  </si>
  <si>
    <t>Строительство и реконструкция автомобильной дороги М-60 "Уссури" от Хабаровска до Владивостока. Реконструкция моста через ручей на км 466+352 автомобильной дороги А-370 "Уссури" Хабаровск - Владивосток, Приморский край  
реконструкция</t>
  </si>
  <si>
    <t>Реконструкция автомобильной дороги А-340 Улан-Удэ - Кяхта - граница с Монголией км 146+000 - км 157+000, Республика Бурятия
проектные и изыскательские работы</t>
  </si>
  <si>
    <t>Реконструкция автомобильной дороги А-340 Улан-Удэ - Кяхта - граница с Монголией км 124+200 - км 146+000, Республика Бурятия
проектные и изыскательские работы</t>
  </si>
  <si>
    <t>Реконструкция автомобильной дороги   1Р 242 Пермь-Екатеринбург на участке г. Пермь - граница Свердловской области участок км 13+815 - км 33+415 в Пермском крае
реконструкция</t>
  </si>
  <si>
    <t>Реконструкция автомобильной дороги Р-242 Пермь - Екатеринбург на участке г.Пермь - граница Свердловской области участок км 75+445 - км 85+000 в Пермском крае
проектные и изыскательские работы</t>
  </si>
  <si>
    <t>Реконструкция участков автомобильной дороги 1Р-242 Пермь - Екатеринбург . Реконструкция автомобильной дороги 1Р 242 Пермь-Екатеринбург на участке г.Пермь-граница Свердловской области участок км 33+415 - км 47+400 в Пермском крае
реконструкция</t>
  </si>
  <si>
    <t>Реконструкция участков  автомобильной дороги 1Р 402 Тюмень - Ялуторовск - Ишим - Омск. Реконструкция автомобильной дороги 1Р 402 Тюмень - Ялуторовск - Ишим - Омск, участок км 77+000 - км 89+000, мостовой переход через р.Тобол на км 78+543, Тюменская область
реконструкция</t>
  </si>
  <si>
    <t>Реконструкция автомобильной дороги Р-402 Тюмень - Ялуторовск - Ишим - Омск, участок км 10+630 - км 17+200, Тюменская область (г. Тюмень - п. Боровский)
проектные и изыскательские работы</t>
  </si>
  <si>
    <t>Реконструкция автомобильной дороги Р-402 Тюмень - Ялуторовск - Ишим - Омск, участок км 17+200 - км 28+730, Тюменская область (п. Боровский - р.п. Винзили)
проектные и изыскательские работы</t>
  </si>
  <si>
    <t>Строительство и реконструкция автомобильной дороги М-21 Волгоград - Каменск - Шахтинский до границы с Украиной (на Днепропетровск, Кишинев). Реконструкция автомобильной дороги А-260 Волгоград - Каменск - Шахтинский - граница с Украиной  на участке км 330+000 - км 343+000, Ростовская область
реконструкция</t>
  </si>
  <si>
    <t>Строительство и реконструкция автомобильной дороги М-21 Волгоград - Каменск - Шахтинский до границы с Украиной (на Днепропетровск, Кишинев). Строительство путепровода через железную дорогу на км 22+036 автомобильной дороги А-260 Волгоград - Каменск-Шахтинский - граница с Украиной, Волгоградская область
строительство</t>
  </si>
  <si>
    <t>Строительство и реконструкция автомобильной дороги М-21 Волгоград - Каменск - Шахтинский до границы с Украиной (на Днепропетровск, Кишинев). Реконструкция автомобильной дороги А-260 Волгоград - Каменск - Шахтинский - граница с Украиной  на участке км 11+000 - км 24+500, Волгоградская область
реконструкция</t>
  </si>
  <si>
    <t>Реконструкция моста через реку Дон на км 87+088 автомобильной дороги А-260 Волгоград - Каменск-Шахтинский - граница с Украиной, Волгоградская область
проектные и изыскательские работы</t>
  </si>
  <si>
    <t>Реконструкция автомобильной дороги Р-351 Екатеринбург - Тюмень на участке км 289+820 - км 295+969, Тюменская область
проектные и изыскательские работы</t>
  </si>
  <si>
    <t>Реконструкция участков автомобильной дороги 1Р 351 Екатеринбург - Тюмень. Реконструкция автомобильной дороги 1Р 351 Екатеринбург - Тюмень на участке км 148+900 - км 168+000 (Камышлов - граница Тюменской области), Свердловская область
реконструкция</t>
  </si>
  <si>
    <t>Строительство, реконструкция автомобильной дороги А-290 Новороссийск - Керченский пролив - граница с Украиной на участке км 47 - км 52 (обход г. Анапа), Краснодарский край
проектные и изыскательские работы</t>
  </si>
  <si>
    <t>Строительство транспортной развязки в разных уровнях на км 143 автомобильной дороги А-290 Новороссийск - Керченский пролив - граница с Украиной, Краснодарский край
проектные и изыскательские работы</t>
  </si>
  <si>
    <t>Строительство автомобильной дороги Адлер (автомобильная дорога Джубга - Сочи) - Красная Поляна на участке от транспортной развязки "Аэропорт" до примыкания съезда с автомобильной дороги Адлер - горноклиматичсекий курорт "Альпика-Сервис" на км 4,8 ( проектные и изыскательские работы, строительство)
строительство</t>
  </si>
  <si>
    <t>Строительство и реконструкция автомобильной дороги А-149 Адлер - Красная Поляна. Строительство, реконструкция подпорных стенок на автомобильной дороге А-149 Адлер - Красная Поляна, Краснодарский край
строительство</t>
  </si>
  <si>
    <t>Реконструкция автомобильной дороги Р-228 Сызрань - Саратов - Волгоград на участке км 291 - км 325, Саратовская область
проектные и изыскательские работы</t>
  </si>
  <si>
    <t>Реконструкция автомобильной дороги  1Р 228 Сызрань - Саратов - Волгоград.  Строительство автомобильной дороги Р-228 Сызрань - Саратов - Волгоград на участке км 250 - км 265 в обход села Елшанка, Саратовская область
строительство</t>
  </si>
  <si>
    <t>Реконструкция автомобильной дороги  1Р 228 Сызрань - Саратов - Волгоград . Реконструкция автомобильной дороги Р-228 Сызрань - Саратов - Волгоград на участке км 446+693 - км 456+000, Волгоградская область
реконструкция</t>
  </si>
  <si>
    <t>Реконструкция автомобильной дороги  1Р 228 Сызрань - Саратов - Волгоград . Реконструкция автомобильной дороги Р-228 Сызрань - Саратов - Волгоград на участке км 456+000 - км 465+000, Волгоградская область
реконструкция</t>
  </si>
  <si>
    <t>Реконструкция автомобильной дороги Р-228 Сызрань - Саратов - Волгоград на участке км 470+000 - км 481+000, Волгоградская область
реконструкция</t>
  </si>
  <si>
    <t>Реконструкция автомобильной дороги А-120 "Санкт-Петербургское южное полукольцо" Кировск - Мга - Гатчина - Большая Ижора на участке км 64 - км 106, Ленинградская область
проектные и изыскательские работы</t>
  </si>
  <si>
    <t>Строительство автомобильной дороги А-229 Калининград - Черняховск - Нестеров - граница с Литовской Республикой на участке км 64 - км 101 (обход г. Черняховска), Калининградская область
проектные и изыскательские работы</t>
  </si>
  <si>
    <t>Реконструкция путепровода на км 28+192 автомобильной дороги Р-240 Уфа - Оренбург, Республика Башкортостан
проектные и изыскательские работы</t>
  </si>
  <si>
    <t>Реконструкция моста через р. Меселька на км 103+321 автомобильной дороги Р-240 Уфа - Оренбург, Республика Башкортостан
проектные и изыскательские работы</t>
  </si>
  <si>
    <t>Строительство транспортной развязки на автомобильной дороге Р-240 Уфа - Оренбург на км 20+300 Западного обхода г. Уфы, Республика Башкортостан
проектные и изыскательские работы</t>
  </si>
  <si>
    <t>Реконструкция автомобильной дороги Р-404 Тюмень - Тобольск - Ханты-Мансийск на участке п. Туртас - п. Сентябрьский км 475+000 - км 488+000, Тюменская область
проектные и изыскательские работы</t>
  </si>
  <si>
    <t> 2.2.1</t>
  </si>
  <si>
    <t> 2.2.2</t>
  </si>
  <si>
    <t>Расходы на ликвидацию грунтовых разрывов на сети автомобильных дорог федерального значения. Строительство автомобильной дороги  Култук - Монды км 72+500 - км 83+000, Республика Бурятия
строительство</t>
  </si>
  <si>
    <t>Расходы на ликвидацию грунтовых разрывов на сети автомобильных дорог федерального значения. Строительство автомобильной дороги Р-215 Астрахань - Кочубей - Кизляр - Махачкала на участке граница Республики Калмыкия - н.п. Артезиан, Республика Калмыкия
строительство</t>
  </si>
  <si>
    <t> 2.3.1</t>
  </si>
  <si>
    <t>Реконструкция участков автомобильной дороги М-56 "Лена" - от Невера до Якутска. Реконструкция автомобильной дороги М-56 "Лена" - от Невера до Якутска км 1103 - км 1128, Республика Саха (Якутия)
реконструкция</t>
  </si>
  <si>
    <t> 2.3.2</t>
  </si>
  <si>
    <t>Реконструкция автомобильной дороги М-56 "Лена"  от Невера до Якутска км 155 - км 165, Амурская область
реконструкция</t>
  </si>
  <si>
    <t> 2.3.3</t>
  </si>
  <si>
    <t>Расходы на замену дорожной одежды переходного типа на капитальный. Реконструкция автомобильной дороги М-55 "Байкал" - от Челябинска через Курган, Омск, Новосибирск, Кемерово, Красноярск, Иркутск, Улан-Удэ до Читы на участке км 251+628 - км 259+628, Республика Бурятия
реконструкция</t>
  </si>
  <si>
    <t> 2.3.4</t>
  </si>
  <si>
    <t>Реконструкция автомобильной дороги А-119  Вологда - Медвежьегорск - автомобильная дорога Р-21 "Кола" на участке км 297+740 - км 322+500, Вологодская область
проектные и изыскательские работы</t>
  </si>
  <si>
    <t> 2.3.5</t>
  </si>
  <si>
    <t>Расходы на замену дорожной одежды переходного типа на капитальный. Строительство обхода н.п. Крюковка на участке км 73+771 - км 75+503 автомобильной дороги 1 Р-92 Калуга - Перемышль - Белев - Орел, Тульская область
строительство</t>
  </si>
  <si>
    <t>Реконструкция ремонтонепригодных мостов (строительство и реконструкция мостов и путепроводов). Реконструкция путепровода на км 96 автомобильной дороги Р-258 "Байкал" Иркутск - Улан-Удэ - Чита, Иркутская область
реконструкция</t>
  </si>
  <si>
    <t>Реконструкция мостового перехода через р. Неполодь на км 196+484 автомобильной дороги Р-92 Калуга - Перемышль - Белев - Орел, Орловская область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</si>
  <si>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реку Б. Цивиль (левый) на км 677+174 автомобильной дороги М-7 "Волга" Москва - Владимир - Нижний Новгород - Казань - Уфа, Чувашская Республика
реконструкция</t>
  </si>
  <si>
    <t>Реконструкция путепровода через железную дорогу на км 25+950 автомобильной дороги А-108 "Московское большое кольцо" Дмитров - Сергиев Посад - Орехово-Зуево - Воскресенск - Михнево - Балабаново - Руза - Клин - Дмитров (Рязано - Каширское шоссе), Московская область
проектные и изыскательские работы</t>
  </si>
  <si>
    <t>Реконструкция моста через реку Вейна на км 33+402 автомобильной дороги А-108 "Московское большое кольцо" Дмитров - Сергиев Посад - Орехово-Зуево - Воскресенск - Михнево - Балабаново - Руза - Клин - Дмитров (Минско - Волоколамское шоссе), Московская область
проектные и изыскательские работы</t>
  </si>
  <si>
    <t>Реконструкция мостового перехода через канал Княжегубской ГЭС на км 1106+380 автомобильной дороги Р-21 "Кола" Санкт-Петербург - Петрозаводск - Мурманск - Печенга - граница с Королевством Норвегия, Мурманская область
проектные и изыскательские работы</t>
  </si>
  <si>
    <t>Реконструкция мостового перехода через реку Тулома на км 1388+134 автомобильной дороги Р-21 "Кола" Санкт-Петербург - Петрозаводск - Мурманск - Печенга - граница с Королевством Норвегия, Мурманская область
проектные и изыскательские работы</t>
  </si>
  <si>
    <t>Реконструкция мостового перехода через р. Большой Ставропольский канал на км 47+802 автомобильной дороги А-165 Лермонтов - Черкесск, Карачаево-Черкесская Республика
проектные и изыскательские работы</t>
  </si>
  <si>
    <t>Проекты по реконструкции ремонтонепригодных мостов (строительство и реконструкция мостов и путепроводов). Реконструкция моста через реку Оленье на км 630+626  автомобильной дороги Р-228 Сызрань -Саратов -Волгоград, Волгоградская  область
реконструкция</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</si>
  <si>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Волхов на км 122+085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Ленинградской области
реконструкция</t>
  </si>
  <si>
    <t>Проекты по реконструкции ремонтонепригодных мостов (строительство и реконструкция мостов и путепроводов). Реконструкция путепровода на км 132+677 автомобильной дороги А-120 "Санкт-Петербургское южное полукольцо" Кировск - Мга - Гатчина - Большая Ижора, Ленинградская область
реконструкция</t>
  </si>
  <si>
    <t>Проекты по реконструкции ремонтонепригодных мостов (строительство и реконструкция мостов и путепроводов). Строительство мостового перехода через р. Колыма на км 1580 автомобильной дороги "Колыма" - строящаяся дорога от Якутска до Магадана в Магаданской области
строительство</t>
  </si>
  <si>
    <t>Проекты по реконструкции ремонтонепригодных мостов (строительство и реконструкция мостов и путепроводов). Реконструкция моста через ручей на км 458+561 автомобильной дороги А-370 "Уссури" Хабаровск - Владивосток, Приморский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</si>
  <si>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р.Кулешовка на км 540+099 автомобильной дороги М-60  "Уссури" от Хабаровска до Владивостока, Приморский край
реконструкция</t>
  </si>
  <si>
    <t>Строительство мостового перехода через ручей на км 455+340 автомобильной дороги Р-504 "Колыма" Якутск - Магадан, Республика Саха (Якутия)
проектные и изыскательские работы</t>
  </si>
  <si>
    <t>Реконструкция мостового перехода через р. Сегенях на км 579+409 автомобильной дороги Р-504 "Колыма" Якутск - Магадан, Республика Саха (Якутия)
проектные и изыскательские работы</t>
  </si>
  <si>
    <t>Реконструкция мостового перехода через руч. Ценный на км 1494+151 автомобильной дороги Р-504 "Колыма" Якутск - Магадан, Магаданская область
проектные и изыскательские работы</t>
  </si>
  <si>
    <t>Реконструкция мостового перехода через р. Оротукан на км 1634+237 автомобильной дороги Р-504 "Колыма" Якутск - Магадан, Магаданская область
проектные и изыскательские работы</t>
  </si>
  <si>
    <t>Реконструкция мостового перехода через руч. Последний на км 1497+871 автомобильной дороги Р-504 "Колыма" Якутск - Магадан, Магаданская область
проектные и изыскательские работы</t>
  </si>
  <si>
    <t>Проекты по реконструкции ремонтонепригодных мостов (строительство и реконструкция мостов и путепроводов). Реконструкция моста через реку Баканка на км 121+812 автомобильной дороги А-146 Краснодар - Верхнебаканский,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</si>
  <si>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реку Баканка на км 122+640 автомобильной дороги А-146 Краснодар - Верхнебаканский,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</si>
  <si>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лог на км 22+216 автомобильной дороги А-147 Джубга - Сочи - граница с Республикой Абхазия,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</si>
  <si>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 Уруп (правый) на км 170+425 автомобильной дороги Р-217 "Кавказ" автомобильная дорога М-4 "Дон" - Владикавказ - Грозный - Махачкала - граница с Азербайджанской Республикой,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</si>
  <si>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 Хабль (левый) на км 71+739 автомобильной дороги А-146 Краснодар - Верхнебаканский,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</si>
  <si>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реку Джубга на км 5+588 автомобильной дороги А-147 Джубга - Сочи - граница с Республикой Абхазия,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</si>
  <si>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ручей на км 86+123 автомобильной дороги А-147 Джубга - Сочи - граница с Республикой Абхазия,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</si>
  <si>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 Матросская Щель на км 133+561 автомобильной дороги А-147 Джубга - Сочи - граница с Республикой Абхазия,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</si>
  <si>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 Асахай на км 138+152 автомобильной дороги А-147 Джубга - Сочи - граница с Республикой Абхазия, Краснодарский край
реконструкция</t>
  </si>
  <si>
    <t>Проекты по реконструкции ремонтонепригодных мостов (строительство и реконструкция мостов и путепроводов). Реконструкция моста через р. Детляшка на км 144+060 автомобильной дороги А-147 Джубга - Сочи - граница с Республикой Абхазия, Краснодарский край
реконструкция</t>
  </si>
  <si>
    <t>Реконструкция путепровода на км 334+988 автомобильной дороги Р-258 "Байкал" Иркутск - Улан-Удэ - Чита, Республика Бурятия
проектные и изыскательские работы</t>
  </si>
  <si>
    <t>Проекты по  реконструкции ремонтонепригодных мостов (строительство и реконструкция мостов и путепроводов). Реконструкция моста через р. М. Быстрая на км 21+014 автомобильной дороги А-333 Култук - Монды - граница с Монголией, Иркутская область
реконструкция</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</si>
  <si>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Строительство мостового перехода через р.Чыбыда на км 614 автомобильной дороги "Вилюй" - автомобильная дорога строящаяся от автомобильной дороги М-53 "Байкал" через Братск, Усть-Кут, Мирный до Якутска, Республика Саха (Якутия)
строительство</t>
  </si>
  <si>
    <t>Строительство мостового перехода через р.Марха на км 756+000 автомобильной дороги "Вилюй" от автомобильной дороги М-53 "Байкал" через Братск, Усть-Кут, Мирный до Якутска в республике Саха (Якутия)
строительство</t>
  </si>
  <si>
    <t>Проекты по реконструкции ремонтонепригодных мостов (строительство и реконструкция мостов и путепроводов). Реконструкция искусственного водопропускного сооружения через ручей на км 71+130 автомобильной дороги "Вилюй", строящаяся от автомобильной дороги М-53 "Байкал" через Братск, Усть-Кут, Мирный до Якутска, Республика Саха (Якутия)
реконструкция</t>
  </si>
  <si>
    <t>Устройство искусственного электроосвещения на автомобильной дороге А-331 "Вилюй" Тулун - Братск - Усть-Кут - Мирный - Якутск на участке км 232+400 - км 240+600, Иркутская область
проектные и изыскательские работы</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</si>
  <si>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Р-255 "Сибирь" Новосибирск - Кемерово - Красноярск - Иркутск на участке км 1798+575 - км 1810+875, Иркутская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</si>
  <si>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Р-255 "Сибирь" Новосибирск - Кемерово - Красноярск - Иркутск, подъезд к городу Томск  на участках км 110+082 - км 111+029 с. Тахтамышево, км 112+147 - км 114+130 д. Черная Речка, км 117+785 - км 118+600 г. Томск,  Томская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</si>
  <si>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А-141 Брянск-Смоленск до границы с Республикой Беларусь (через Рудню, на Витебск), на участках км 0 - км 0+600 транспортная развязка, км 12+700 - км 13+300 транспортная развязка, км 20+450 - км 22+550 транспортная развязка, км 25+100 - км 25+700 транспортная развязка, км 31+000 - км 31+600 транспортная развязка, Брянская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</si>
  <si>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А-141 Брянск-Смоленск до границы с Республикой Беларусь (через Рудню, на Витебск) на участках км 168+107 -  км 169+238 д. Песочная, км 171+128 - км 172+364 д. Цветники, км 205+038 - км 206+820 с. Алешня, км 207+930 - км 209+035 д. Моряк, км 218+700 - км 220+700 п. Сеща, км 222+070 - км 222+750 д. Большая Островня, км 226+300 - км 226+900 д. Казенное узкое, Брянская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</si>
  <si>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М-13 Брянск - Новозыбков до границы с Республикой Беларусь (на Гомель, Пинск, Кобрин) на участках км 4+800 - км 7+500 г. Брянск, км 7+500 - км 9+200 п. Супонево, км  9+220 - км 10+140 транспортная развязка, км 54+550 - км 57+300 д. Красный Рог, км 75+050 - км 77+505  г. Почеп, Брянская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</si>
  <si>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А-141 Брянск-Смоленск до границы с Республикой Беларусь (через Рудню, на Витебск) на участках км 4+230 - км 4+650 транспортная развязка, км 7+700 - км 8+290 транспортная развязка, км 12+805 - км 13+085 транспортная развязка, км 19+200 мост через р. Днепр, Смоленская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</si>
  <si>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А-141 Брянск-Смоленск до границы с Республикой Беларусь (через Рудню, на Витебск) на участках км 0+000 - км 0+300 транспортная развязка, км 11+450 - км 12+000 транспортная развязка, км 23+834 мост через р. Днепр, Смоленская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</si>
  <si>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А-141 Брянск-Смоленск до границы с Республикой Беларусь (через Рудню, на Витебск) на участках км 344+266 - км 344+956 п. Замятливо, км 350+450 - км 351+050 п. Гринево, км 358+000 - км 359+300 транспортная развязка,   км 390+725 - км 392+050 д. Борок, км 401+200 - км 403+302 транспортная развязка, Смоленская область
строительство</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</si>
  <si>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Р-298  Курск - Воронеж - автомобильная дорога Р-22 "Каспий" на км 328+870 н.п.Анна, Воронежская область
строительство</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</si>
  <si>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328+000 н.п.Анна автомобильной дороги Р-298  Курск - Воронеж - автомобильная дорога Р-22 "Каспий", Воронежская область
строительство</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</si>
  <si>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Р-298 Курск - Воронеж - автомобильная дорога Р-22 "Каспий" на км 326+050 н.п. Анна, Воронежская область
строительство</t>
  </si>
  <si>
    <t>Строительство пешеходного перехода в разных уровнях на км 46 автомобильной дороги М-7 "Волга" Москва - Владимир - Нижний Новгород - Казань - Уфа, Московская область
проектные и изыскательские работы</t>
  </si>
  <si>
    <t>Строительство пешеходного перехода в разных уровнях на км 96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</si>
  <si>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101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</si>
  <si>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149+700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</si>
  <si>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150+550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</si>
  <si>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151+100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</si>
  <si>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153+170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</si>
  <si>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155+100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</si>
  <si>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156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</si>
  <si>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168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</si>
  <si>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174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</si>
  <si>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182 автомобильной дороги М-7 "Волга" Москва - Владимир - Нижний Новгород - Казань - Уфа, Владимирская область
проектные и изыскательские работы</t>
  </si>
  <si>
    <t>Строительство пешеходного перехода в разных уровнях на км 188 автомобильной дороги М-7 "Волга" Москва - Владимир - Нижний Новгород - Казань - Уфа, Владимирская область
проектные и изыскательские работы</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</si>
  <si>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334+000 автомобильной дороги М-7 "Волга" - от Москвы через Владимир, Нижний Новгород, Казань до Уфы, Владимирская область
строительство</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</si>
  <si>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62+850, км 85+760 автомобильной дороги М-10 "Россия" - от Москвы через Тверь, Новгород до Санкт-Петербурга, Московская область
строительство</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</si>
  <si>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29+855 автомобильной дороги М-10 "Россия" - от Москвы через Тверь, Новгород до Санкт-Петербурга, Московская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</si>
  <si>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Р-56 Великий Новгород - Сольцы - Порхов - Псков на участке км 3+380 - км 105+500, н.п. Панковка, Воробейка, Борки, Борок, Лесная, Северная Поляна, Шимск, Мшага-Воскресенская, Хвойная, Сольцы, Сосновка, Молочково, Райцы, Дубровка, Плосково, Жильско, Ситня, Сойкино, Новгородская область
строительство</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</si>
  <si>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Р-298 Курск - Воронеж - автомобильная дорога Р-22 "Каспий" км 25+350 н.п. Беседино, Курская область
строительство</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</si>
  <si>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1 Р-132 Калуга - Тула - Михайлов - Рязань км 96+040 н.п. Иншинский, Тульская область
строительство</t>
  </si>
  <si>
    <t>Устройство искусственного электроосвещения на автомобильной дороге Р 119 Орел - Ливны - Елец - Липецк - Тамбов на участках км 106+720 - км 109+525 н.п. Покровка, км 145+580 - км 146+505 н.п. Кунач, км 92+732 - км 94+790 н.п. Дросково, Орловская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</si>
  <si>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 "Крым" Москва- Тула- Орел-Курск- Белгород-граница с Украиной, транспортная развязка на км 305,  км 316, Орловская область
строительство</t>
  </si>
  <si>
    <t>Строительство площадки отдыха на км 108 (справа) автомобильной дороги М-2 "Крым" Москва - Тула - Орел - Курск - Белгород - граница с Украиной, Тульская область
проектные и изыскательские работы</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</si>
  <si>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Р-92 Калуга - Перемышль - Белев - Орел на участках км 131+110 - км 132+630 н.п. Жуковские Выселки, км 125+700 - км 126+1020 н.п. Дольцы, км 123+475 - км 123+900 н.п. Шмидт, км 117+880 - км 119+300 н.п. Бобрики, Тульская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</si>
  <si>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М-8 "Холмогоры" Москва - Ярославль - Вологда - Архангельск на участках км 295+100 - км 295+800 д. Бухалово, км 296+000 - км 296+600 д. Никифорово, км 314+300 - км 315+000 д. Усолкино, км 315+600 - км 316+600 д. Пасынково, км 317+200 - км 317+900 д. Григорково, км 318+700 - км 319+300 д. Подольново, км 320+300 - км 321+700 д. Бабаево, км 321+800 - км 322+400 д. Субаево, км 359+900 - км 360+800 д. Корхово, км 358+700 - км 359+700 д. Левинское, км 367+100 - 367+700 д. Новенькое, Ярославская область (I этап)
строительство</t>
  </si>
  <si>
    <t>Устройство искусственного электроосвещения на автомобильной дороге А-119  Вологда - Медвежьегорск - автомобильная дорога Р-21 "Кола" на участках км 9+134 - км 9+735 н.п. Майский, км 13+400 - км 14+300 н.п. Молочное, км 57+683 - км 59+080 н.п. Новленское, км 111+500 - км 112+500 транспортная развязка, км 116+800 - км 117+100 транспортная развязка, км 321+643 - км 322+390 н.п. Шестово, км 322+505 - км 323+686 н.п. Вытегра, Вологодская область
проектные и изыскательские работы</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</si>
  <si>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473 автомобильной дороги М-8 "Холмогоры" Москва - Ярославль - Вологда - Архангельск, Вологодская область
строительство</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</si>
  <si>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363 автомобильной дороги М-8 "Холмогоры" Москва - Ярославль - Вологда - Архангельск, Ярославская область
строительство</t>
  </si>
  <si>
    <t>Устройство искусственного электроосвещения на автомобильной дороге А-106 Рублево-Успенское шоссе на участках подъезд к городу Одинцово км 0+947 - км 10+000, подъезд к селу Успенское км 0+630 - км 9+880, Московская область
проектные и изыскательские работы</t>
  </si>
  <si>
    <t>Строительство надземного пешеходного перехода на км 31  автомобильной дороги А-104 Москва - Дмитров - Дубна, Московская область
проектные и изыскательские работы</t>
  </si>
  <si>
    <t>Строительство надземного пешеходного перехода на км 36  автомобильной дороги А-104 Москва - Дмитров - Дубна, Московская область
проектные и изыскательские работы</t>
  </si>
  <si>
    <t>Строительство надземного пешеходного перехода на км 33+050  автомобильной дороги М-8 "Холмогоры" Москва - Ярославль - Вологда - Архангельск, Московская область
проектные и изыскательские работы</t>
  </si>
  <si>
    <t>Строительство площадки отдыха на автомобильной дороге М-2 "Крым" Москва - Тула - Орел - Курск - Белгород - граница с Украиной на км 45+250 (слева), Московская область
проектные и изыскательские работы</t>
  </si>
  <si>
    <t>Строительство площадки отдыха на автомобильной дороге М-2 "Крым" Москва - Тула - Орел - Курск - Белгород - граница с Украиной на км 94+000 (слева), Московская область
проектные и изыскательские работы</t>
  </si>
  <si>
    <t>Строительство площадки отдыха на автомобильной дороге М-9 "Балтия" Москва - Волоколамск - граница с Латвийской Республикой на км 94+500 (слева), Московская область
проектные и изыскательские работы</t>
  </si>
  <si>
    <t>Строительство площадки отдыха на автомобильной дороге М-9 "Балтия" Москва - Волоколамск - граница с Латвийской Республикой на км 110+300 (слева), Московская область
проектные и изыскательские работы</t>
  </si>
  <si>
    <t>Строительство пешеходного перехода в разных уровнях на км 106 автомобильной дороги А-130  Москва - Малоярославец - Рославль - граница с Республикой Белоруссия, Калужская область
проектные и изыскательские работы</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</si>
  <si>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Ярославского шоссе до Горьковского шоссе) на участках н.п. Березняки км 3+800 - км 4+800, н.п. Бобошино км 9+600 - км 10+100, н.п. Воронино км 10+100 - км 12+800, н.п. Аленино км 39+450 - км 40+300, Московская область, Владимирская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</si>
  <si>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М-9 "Балтия" Москва - Волоколамск - граница с Латвийской Республикой на участках км 23+010 - км 25+800, км 27+200 - км 34+040, км 34+430 - км 40+700, км 42+000 - км 47+910, Московская область
строительство</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</si>
  <si>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12+290 автомобильной дороги 1Р 242 Пермь - Екатеринбург, Пермский край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</si>
  <si>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Р-404 Тюмень - Тобольск - Ханты-Мансийск на участке км 241+000 - км 253+000, Тюменская область
строительство</t>
  </si>
  <si>
    <t>Установка барьерного ограждения на автомобильной дороге Р-242  Пермь - Екатеринбург на участке км 326+000 - км 333+620 (осевое), Свердловская область (корректировка)
проектные и изыскательские работы</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</si>
  <si>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140+550 автомобильной дороги 1Р 242 Пермь - Екатеринбург, Пермский край
строительство</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</si>
  <si>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56+170 автомобильной дороги 1Р 351 Екатеринбург - Тюмень, Свердловская область
строительство</t>
  </si>
  <si>
    <t>Устройство искусственного электроосвещения на автомобильной дороге А-119 Вологда - Медвежьегорск - автомобильная дорога Р-21 "Кола" на участках км 405+200 - км 405+1900 н.п. Гакугса, км 417+1100 - км 419+300 н.п. Нигижма, км 434+1400 - км 440+600 г. Пудож, км 473+400 - км 474+850 н.п. Авдеево, км 476+850 - км 476+950 н.п. Октябрьская, км 496+200 - км 498+100 н.п. Песчаное, Республика Карелия
проектные и изыскательские работы</t>
  </si>
  <si>
    <t>Устройство искусственного электроосвещения на автомобильной дороге А-119 Вологда - Медвежьегорск - автомобильная дорога Р-21 "Кола" на участках км 579+000 - км 579+500 н.п. Лобское, км 592+000 - км 594+300 н.п. Габсельга, км 607+650 - км 609+000 н.п. Повенец, км 623+900 - км 625+200 н.п. Пиндуши, км 625+650 - км 628+000 н.п. Лумбуши, км 628+850 - км 636+000 г. Медвежьегорск, Республика Карелия
проектные и изыскательские работы</t>
  </si>
  <si>
    <t>Установка барьерного ограждения на автомобильной дороге А-119 Вологда - Медвежьегорск - автомобильная дорога Р-21 "Кола" на участке км 393+850 - км 636+466, Республика Карелия
проектные и изыскательские работы</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</si>
  <si>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396+400 (н.п. Черногорск) автомобильной дороги Р-257 "Енисей" Красноярск - Абакан - Кызыл - граница с Монголией, Республика Хакасия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</si>
  <si>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А-156 подъездная дорога от автомобильной дороги А-155 Черкесск - Домбай - граница с Республикой Абхазия к международному центру отдыха "Архыз" и к специализированной астрофизической обсерватории Российской академии наук на участках км 18+700 - км 19+000 транспортная развязка, км 31+500 - км 35+400, н.п. Даусуз, км 37+900 - км 42+600 н.п. Нижняя Ермоловка, Карачаево-Черкесская Республика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</si>
  <si>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А-165 Лермонтов - Черкесск на участках км 45+500 - км 47+870 н.п. Октябрьский, км 60+450 - км 61+200 н.п. Мичуринский, км 66+500 - км 68+700 н.п. Кавказский, Карачаево-Черкесская Республика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</si>
  <si>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подъезд к городу Черкесск на участках км 31+600 - км 32+400 транспортная развязка, км 37+800 - км 38+150 мост через ручей Смертная балка, км 40+900 - км 44+200 н.п. Адиль-Халк, Эркен-Халк, Эркен-Шахар, км 51+000 - км 51+700 транспортная развязка, Карачаево-Черкесская Республика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</si>
  <si>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А-156 подъездная дорога от автомобильной дороги А-155 Черкесск - Домбай - граница с Республикой Абхазия к международному центру отдыха "Архыз" и к специализированной астрофизической обсерватории Российской академии наук на участке км 92+800 - км 94+500 н.п. Архыз, Карачаево-Черкесская Республика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</si>
  <si>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Р-228 Сызрань - Саратов - Волгоград  на участке км 673+450 - км 675+847, г. Волгоград, Волгоградская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</si>
  <si>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665+250 - км 665+950 транспортная развязка, Волгоградская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</si>
  <si>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719+000 - км 720+000 транспортная развязка, Волгоградская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</si>
  <si>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784+000 - км 786+000, г. Михайловка, транспортная развязка, Волгоградская область
строительство</t>
  </si>
  <si>
    <t>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М-10 "Россия" - от Москвы через Тверь, Новгород до Санкт-Петербурга. Подъезды к городам Тверь, Новгород на участке км 593+600 - км 674+130, Ленинградская область (этап 2Б)
строительство</t>
  </si>
  <si>
    <t>Строительство пешеходного перехода в разных уровнях на автомобильной дороге М-10 "Россия" Москва - Тверь - Великий Новгород - Санкт-Петербург в н.п. Ульяновка, Ленинградская область
проектные и изыскательские работы</t>
  </si>
  <si>
    <t>Устройство искусственного электроосвещения на автомобильной дороге А-121 "Сортавала" Санкт-Петербург - Сортавала - автомобильная дорога Р-21 "Кола" в н.п. Орехово, н.п. Иваново, н.п. Колосково, н.п. Петровское, н.п. Лосево, н.п. Саперное, н.п. Шумилово, н.п. Суходолье, н.п. Отрадное, н.п. Починок, н.п. Ларионово, г. Приозерск, н.п. Бригадное, н.п. Бурнево, Ленинградская область
проектные и изыскательские работы</t>
  </si>
  <si>
    <t>Устройство искусственного электроосвещения на автомобильной дороге А-114 Вологда - Тихвин - автомобильная дорога Р-21 "Кола" на участке км 422+600 - км 424+000, Ленинградская область
проектные и изыскательские работы</t>
  </si>
  <si>
    <t>Расходы на мероприятия по повышению уровня обустройства автомобильных дорог федерального значения. Устройство надземного пешеходного перехода на автомобильной дороге Р-23 Санкт-Петербург - Псков - Пустошка - Невель - граница с Республикой Белоруссия, км 38, Ленинградская область
строительство</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</si>
  <si>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А-229  Калининград - Черняховск - Нестеров - граница с Литовской Республикой на участке км 38+000 - км 150+400, Калининградская область
строительство</t>
  </si>
  <si>
    <t>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на участке км 12+230 - км 38+900, Ленинградская область
строительство</t>
  </si>
  <si>
    <t>Устройство искусственного электроосвещения на автомобильной дороге А-121 "Сортавала" Санкт-Петербург - Сортавала - автомобильная дорога Р-21 "Кола" на участке КАД - Скотное, Ленинградская область
строительство</t>
  </si>
  <si>
    <t>Строительство интеллектуальной транспортной системы организации дорожного движения на автомобильной дороге А-121 "Сортавала" - Санкт-Петербург - Сортавала - автомобильная дорога Р-21 "Кола" на участке КАД - Скотное, Ленинградская область
строительство</t>
  </si>
  <si>
    <t>Установка шумозащитного экрана на автомобильной дороге А-181 "Скандинавия" Санкт-Петербург - Выборг - граница с Финляндской Республикой на участке обхода г. Выборга км 159+000 - км 159+600, Ленинградская область
строительство</t>
  </si>
  <si>
    <t>Строительство пешеходного перехода в разных уровнях на автомобильной дороге Р-21 "Кола" Санкт-Петербург - Петрозаводск - Мурманск - Печенга - граница с Королевством Норвегия в н.п. Разметелево,  Ленинградская область
строительство</t>
  </si>
  <si>
    <t>Строительство пешеходных переходов в разных уровнях на автомобильной дороге А-229 Калининград - Черняховск - Нестеров до границы с Литовской Республикой в н.п. Родники на км 9+100, н.п. Курган на км 24+200, Калининградская область
проектные и изыскательские работы</t>
  </si>
  <si>
    <t>Строительство пешеходного перехода в разных уровнях на автомобильной дороге М-10 "Россия" от Москвы через Тверь, Новгород до Санкт-Петербурга в н.п. Ушаки на км 633+300, Ленинградская область
проектные и изыскательские работы</t>
  </si>
  <si>
    <t>Строительство пешеходного перехода в разных уровнях на автомобильной дороге М-10 "Россия" от Москвы через Тверь, Новгород до Санкт-Петербурга в н.п. Рябово на км 624+200, Ленинградская область
проектные и изыскательские работы</t>
  </si>
  <si>
    <t>Строительство пешеходного перехода в разных уровнях на автомобильной дороге М-10 "Россия" от Москвы через Тверь, Новгород до Санкт-Петербурга в н.п. Любань на км 616+048, Ленинградская область
проектные и изыскательские работы</t>
  </si>
  <si>
    <t>Строительство пешеходного перехода в разных уровнях на автомобильной дороге М-10 "Россия" от Москвы через Тверь, Новгород до Санкт-Петербурга в н.п. Трубников Бор на км 602+170, Ленинградская область
проектные и изыскательские работы</t>
  </si>
  <si>
    <t>Устройство искусственного электроосвещения на автомобильной дороге М-10 "Россия" от Москвы через Тверь, Новгород до Санкт-Петербурга на подходах к г. Тосно, Ленинградская область
проектные и изыскательские работы</t>
  </si>
  <si>
    <t>Устройство искусственного электроосвещения на км 599+319 - км 666+700 автомобильной дороги М-10 "Россия" Москва - Тверь - Великий Новгород - Санкт-Петербург, Ленинградская область
проектные и изыскательские работы</t>
  </si>
  <si>
    <t>Устройство площадок отдыха на автомобильной дороге М-27 Джубга - Сочи до границы с Республикой Грузия (на Тбилиси, Баку) на участках км 0+000 - км 193+450, Краснодарский край
проектные и изыскательские работы</t>
  </si>
  <si>
    <t>Устройство искусственного электроосвещения на автомобильной дороге А-147 Джубга - Сочи - граница с Республикой Абхазия на участках км 14, км 21 - км 23, км 44 - км 54, км 56 - км 60, км 63 - км 65, км 92 - км 94,  Краснодарский край
проектные и изыскательские работы</t>
  </si>
  <si>
    <t>Строительство  пешеходного перехода в разных уровнях на км 52+130 автомобильной дороги  А-290 Новороссийск - Керченский пролив - граница с Украиной, Краснодарский край
проектные и изыскательские работы</t>
  </si>
  <si>
    <t>Устройство искусственного электроосвещения на автомобильной дороге А-290 Новороссийск - Керченский пролив - граница с Украиной на участках км 13+000 - км 13+500, км 23+600 - км 23+800, км 24+500 - км 24+800, км 30+500 - км 30+800, км 31+500 - км 31+800, км 52+800 - км 54+900, км 55+400 - км 55+600, км 58+200 - км 59+000, км 61+500 - км 62+000, км 92+750 - км 93+250, км 108+200 - км 108+450, км 109+850 - км 110+350, км 114+900 - км 115+500, км 128+450 - км 128+550, км 144+750 - км 145+200, Краснодарский край
проектные и изыскательские работы</t>
  </si>
  <si>
    <t>Устройство искусственного электроосвещения на автомобильной дороге Адлер (автомобильная дорога Джубга - Сочи) - Красная Поляна на участках км 1+300 - км 2+120, км 2+760 - км 4+500, км 10+895 - км 11+260, км 12+095 - км 21+505, км 22+750 - км 25+020, км 25+791 - км 28+561, км 29+397 - км 35+700, км 37+475 - км 39+918, км 43+025 - км 44+751, км 45+990 - км 48+030, Краснодарский край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</si>
  <si>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подходах к тоннелям на автомобильных дорогах А-147 Джубга - Сочи - граница с Республикой Абхазия (Обход г. Сочи) и А-149 Адлер - Красная Поляна
строительство</t>
  </si>
  <si>
    <t>Устройство искусственного электроосвещения на автомобильной дороге А-290 Новороссийск - Керченский пролив на км 133+620 - км 142+855, Краснодарский край
проектные и изыскательские работы</t>
  </si>
  <si>
    <t>Устройство искусственного электроосвещения на автомобильной дороге А-290 Новороссийск - Керченский пролив на км 133+620 - км 142+855, Краснодарский край
строительство</t>
  </si>
  <si>
    <t>Устройство искусственного электроосвещения на автомобильной дороге М-7 "Волга" Москва - Владимир - Нижний Новгород - Казань - Уфа. Подъезд к городам Ижевск и Пермь на участках км 201+700 - км 203+200 н.п. Селычка, км 209+600 - км 210+800 н.п.Карашур, Удмуртская Республика 
проектные и изыскательские работы</t>
  </si>
  <si>
    <t>Строительство пешеходных переходов в разных уровнях на км 115, км 125 автомобильной дороги А-295 Йошкар-Ола - Зеленодольск - автомобильная дорога М-7 "Волга", Республика Татарстан
строительство</t>
  </si>
  <si>
    <t>Устройство искусственного электроосвещения на автомобильной дороге Р-239  Казань - Оренбург на участках км 278+200 - км 280+500 н.п. Абдрахманово, км 286+000 - км 288+100 н.п. Карабаш, Республика Татарстан
строительство</t>
  </si>
  <si>
    <t>Устройство искусственного электроосвещения на автомобильной дороге Р-239  Казань - Оренбург на участках км 117, км 127, км 131, Республика Татарстан
строительство</t>
  </si>
  <si>
    <t>Устройство искусственного электроосвещения на автомобильной дороге Р-241 Казань - Буинск - Ульяновск на участке км 102+210 - км 109+000 обход г. Буинск, Республика Татарстан
строительство</t>
  </si>
  <si>
    <t>Устройство искусственного электроосвещения на автомобильной дороге Р-239  Казань - Оренбург на участках км 248+600 - км 249+800, км 255+700 - км 256+600, км 261+000 - км 263+000 г. Альметьевск, кольцевые пересечения, Республика Татарстан
строительство</t>
  </si>
  <si>
    <t>Устройство искусственного электроосвещения на автомобильной дороге М-7 "Волга" Москва - Владимир - Нижний Новгород - Казань - Уфа на участке км 801+900 - км 802+100, Республика Татарстан  
строительство</t>
  </si>
  <si>
    <t>Устройство искусственного электроосвещения на автомобильной дороге Р-241 Казань - Буинск - Ульяновск на участке км 92+700 - км 94+500 н.п. Б. Фролово, Республика Татарстан
строительство</t>
  </si>
  <si>
    <t>Устройство искусственного электроосвещения на автомобильной дороге Р-176 "Вятка" Чебоксары - Йошкар-Ола - Киров - Сыктывкар на участке км 210+370 - км 216+100 н.п. Тужа, Кировская область
строительство</t>
  </si>
  <si>
    <t>Устройство искусственного электроосвещения на автомобильной дороге Р-176 "Вятка" Чебоксары - Йошкар-Ола - Киров - Сыктывкар на участке км 705+600 - км 706+670 н.п. Визинга, Республика Коми
проектные и изыскательские работы</t>
  </si>
  <si>
    <t>Устройство искусственного электроосвещения на автомобильной дороге Р-176 "Вятка" Чебоксары - Йошкар-Ола - Киров - Сыктывкар на участке км 302+750 - км 310+250 г. Котельнич, Кировская область
проектные и изыскательские работы</t>
  </si>
  <si>
    <t>Устройство искусственного электроосвещения на автомобильной дороге  М-7 "Волга" Москва - Владимир - Нижний Новгород - Казань - Уфа. Подъезд к городам Ижевск и Пермь на участках  км 234+500 - км 235+500 н.п. Загребино, км 241+900 - км 242+800 н.п. Верх-Нязь, км 244+300 - км 246+100 н.п.Чутырь, км 247+000 - км 248+000 н.п. Ляльшур, км 248+500 - км 249+500 н.п. Нязь-Ворцы,Удмуртская Республика  
проектные и изыскательские работы</t>
  </si>
  <si>
    <t>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М-36 Челябинск - Троицк до границы с Республикой Казахстан (на Кустанай, Караганду, Балхаш, Алма-Ату) на участке км 16+270 - км 54+300, Челябинская область (1 этап)
строительство</t>
  </si>
  <si>
    <t>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М-5 "Урал" - от Москвы через Рязань, Пензу, Самару, Уфу до Челябинска на участке км 1844+000 - км 1871+037, Челябинская область
строительство</t>
  </si>
  <si>
    <t>Расходы на мероприятия по повышению уровня обустройства автомобильных дорог федерального значения. Установка осевого барьерного ограждения на автомобильной дороге М-5 "Урал" - от Москвы через Рязань, Пензу, Самару, Уфу до Челябинска, подъезд к Екатеринбургу на участке км 11+400 - км 130+169, Челябинская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</si>
  <si>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Москва - Рязань - Пенза - Самара - Уфа - Челябинск, подъезд к г. Екатеринбург на участках км 23+322 - км 25+090, км 33+000 - км 33+660, км 57+040 - км 57+520, Челябинская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</si>
  <si>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Култук - Монды км 94+865 - км 97+030 с. Жемчуг, Республика Бурятия
строительство</t>
  </si>
  <si>
    <t>Расходы на мероприятия по повышению уровня обустройства автомобильных дорог федерального значения. 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442+500 - км 445+300 н.п. Сотниково, Республика Бурятия
строительство</t>
  </si>
  <si>
    <t>Расходы на мероприятия по повышению уровня обустройства автомобильных дорог федерального значения. 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453+600 - км 455+880 н.п. Солдатский,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</si>
  <si>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Р-258 "Байкал" Иркутск - Улан-Удэ - Чита на участке км 458+100 транспортная развязка г. Улан-Удэ,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</si>
  <si>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Р-258 "Байкал" Иркутск - Улан-Удэ - Чита на участке км 450+070 транспортная развязка г. Улан-Удэ, Республика Бурятия
строительство</t>
  </si>
  <si>
    <t>Расходы на мероприятия по повышению уровня обустройства автомобильных дорог федерального значения. 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105+300 - км 112+000 г. Слюдянка, Иркутская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</si>
  <si>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Р-258 "Байкал"  Иркутск - Улан-Удэ - Чита на участке км 474+541 - км 475+966 н.п. Сибирь,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</si>
  <si>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А-340 Улан-Удэ - Кяхта - граница с Монголией на участке км 116+160  - км 119+330 н.п. Новоселенгинск,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</si>
  <si>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А-333 Култук - Монды - граница с Монголией на участке км 43+584 - км 44+586 н.п. Шулуты,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</si>
  <si>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А-333 Култук - Монды - граница с Монголией на участке км 60+075 - км 65+521 н.п. Зун-Мурино,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</si>
  <si>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А-333 Култук - Монды - граница с Монголией на участке км 151+933 - км 156+864 н.п. Туран,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</si>
  <si>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Р-258 "Байкал" Иркутск - Улан-Удэ - Чита на участке км 364+250 - км 367+100 н.п. Тресково,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</si>
  <si>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Р-258 "Байкал" Иркутск - Улан-Удэ - Чита на участке км 382+141 - км 384+740 н.п. Югово,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</si>
  <si>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Р-258 "Байкал" Иркутск - Улан-Удэ - Чита на участке км 183+460 - км 184+500 н.п. Выдрино, Республика Бурятия
строительство</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</si>
  <si>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А-340 Улан-Удэ - Кяхта - граница с Монголией на км 13+450 н.п. Иволгинск, Республика Бурятия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</si>
  <si>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А-350 Чита - Забайкальск - граница с Китайской Народной Республикой на участке км 318+600-км 322 +800 н.п. Мирная, Забайкальский край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</si>
  <si>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А-350 Чита - Забайкальск - граница с Китайской Народной Республикой на участке км 388+200 - км 389+200 н.п. Новоборзинский, Забайкальский край
строительство</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</si>
  <si>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892+500 автомобильной дороги А-270 автомобильная дорога М-4 "Дон" - Новошахтинск - граница с Украиной, Ростовская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</si>
  <si>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А-401 подъездная дорога от морского порта Петропавловск-Камчатский к аэропорту Петропавловск-Камчатский (Елизово) на участке км 0+000 - км 13+800, Камчатский край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</si>
  <si>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А-375 "Восток" Хабаровск - Красный Яр - Ариадное - Чугуевка - Находка на участке км 13+365 - км 15+000 с. Восточное, Хабаровский край
строительство</t>
  </si>
  <si>
    <t> 2.6.1</t>
  </si>
  <si>
    <t>Расходы на обеспечение сохранности автомобильных дорог общего пользования федерального значения. Реконструкция стационарного пункта весового контроля на км 221 автомобильной дороги А-260 Волгоград - Каменск -Шахтинский - граница с Украиной,  Ростовская область
реконструкция</t>
  </si>
  <si>
    <t> 2.6.2</t>
  </si>
  <si>
    <t>Расходы на обеспечение сохранности автомобильных дорог общего пользования федерального значения. Реконструкция стационарного пункта весового контроля на км 54 автомобильной дороги А-280 Ростов - на - Дону - граница с Украиной,  Ростовская область
реконструкция</t>
  </si>
  <si>
    <t> 2.6.3</t>
  </si>
  <si>
    <t>Расходы на обеспечение сохранности автомобильных дорог общего пользования федерального значения. Реконструкция стационарного пункта весового контроля на км 352+890 автомобильной дороги М-2 "Крым" Москва - Тула - Орел - Курск - Белгород - граница с Украиной, Орловская область
реконструкция</t>
  </si>
  <si>
    <t> 2.6.4</t>
  </si>
  <si>
    <t>Расходы на мероприятия по повышению уровня обустройства автомобильных дорог федерального значения Строительство стационарного пункта весового контроля на км 573+890 автомобильной дороги М-7 "Волга"  Москва - Владимир - Нижний Новгород - Казань - Уфа, Чувашская Республика
строительство</t>
  </si>
  <si>
    <t> 2.6.5</t>
  </si>
  <si>
    <t>Строительство стационарного пункта весового контроля на км 0+200 автомобильной дороги А-216 Гвардейск - Неман - граница с Литовской Республикой, Калининградская область
строительство</t>
  </si>
  <si>
    <t> 2.6.6</t>
  </si>
  <si>
    <t>Строительство стационарного пункта весового контроля на км 12+800 автомобильной дороги А-229 Калининград - Черняховск - Нестеров - граница с Литовской Республикой, Калининградская область
строительство</t>
  </si>
  <si>
    <t> 2.6.7</t>
  </si>
  <si>
    <t>Реконструкция стационарного пункта весового контроля на км 437 н.п. Кунья автомобильной дороги М-9 "Балтия" Москва - Волоколамск - граница с Латвийской Республикой, Псковская область
реконструкция</t>
  </si>
  <si>
    <t> 2.6.8</t>
  </si>
  <si>
    <t>Строительство стационарного пункта весового контроля на км 838 автомобильной дороги Р-254 "Иртыш" Челябинск - Курган - Омск - Новосибирск, Омская область
проектные и изыскательские работы</t>
  </si>
  <si>
    <t> 2.6.9</t>
  </si>
  <si>
    <t>Строительство стационарного пункта весового контроля на км 1321 автомобильной дороги Р-254 "Иртыш" Челябинск - Курган - Омск - Новосибирск, Новосибирская область
проектные и изыскательские работы</t>
  </si>
  <si>
    <t>Субсидии на строительство и реконструкцию автомобильных дорог общего пользования регионального или межмуниципального и местного значения</t>
  </si>
  <si>
    <t>Строительство 4-го автодорожного мостового перехода через реку Енисей в  г. Красноярске на участке от  ул. Дубровинского до ул. Свердловская  (1 этап)</t>
  </si>
  <si>
    <t>Развитие региональной и муниципальной сети автомобильных дорог общего пользования</t>
  </si>
  <si>
    <t xml:space="preserve">Реконструкция и строительство автомобильной дороги по ул. 21-я Амурская - ул. Завертяева от путепроводной развязки через железнодорожные пути до ул. Донецкая  </t>
  </si>
  <si>
    <t xml:space="preserve">Реконструкция автомобильной дороги по ул. Андрианова </t>
  </si>
  <si>
    <t>Строительство транспортной развязки на пересечении ул. 15-я Рабочая с ул. Хабаровская со строительством путепровода через железнодорожные пути, этап 1</t>
  </si>
  <si>
    <t>3.1.23</t>
  </si>
  <si>
    <t>Строительство окружной дороги г.Омска, участок Федоровка-Александровка</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</si>
  <si>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ФЦП «Развитие транспортной системы России (2010 - 2020 годы)» в рамках государственной программы Российской Федерации «Развитие транспортной системы» (Межбюджетные трансферты)</t>
  </si>
  <si>
    <t>Проектные работы – ведется разработка проектной документации. Проводится оформление земельных участков</t>
  </si>
  <si>
    <t>Начало разработки проектной документации перенесено на 2016 год (письмо Минэкономразвития России от 26.06.2015 № 16885-ЕЕ/Д17и)</t>
  </si>
  <si>
    <t>Ведется разработка конкурсной документации</t>
  </si>
  <si>
    <t>Обновление транспортного флота</t>
  </si>
  <si>
    <t xml:space="preserve">      (внебюджетные источники)</t>
  </si>
  <si>
    <t xml:space="preserve">За счет внебюджетных средств на судостроительных предприятиях ведется строительство транспортного флота:                                                                                                   </t>
  </si>
  <si>
    <t>,</t>
  </si>
  <si>
    <t>.- Ростовский "Судостроительно-судоремонтный завод ЗАО "РИФ" ведет строительство двух пассажирских двухпалубных речных теплоходов-катамаранов</t>
  </si>
  <si>
    <r>
      <t>для укрепления земляного полотна на подходах к мосту через р. Ахтубу проведено укрепление откосов георешеткой 2623 м</t>
    </r>
    <r>
      <rPr>
        <vertAlign val="superscript"/>
        <sz val="11"/>
        <rFont val="Times New Roman"/>
        <family val="1"/>
      </rPr>
      <t>2</t>
    </r>
    <r>
      <rPr>
        <sz val="11"/>
        <rFont val="Times New Roman"/>
        <family val="1"/>
      </rPr>
      <t>, сооружение земляного полотна 25 419 м</t>
    </r>
    <r>
      <rPr>
        <vertAlign val="superscript"/>
        <sz val="11"/>
        <rFont val="Times New Roman"/>
        <family val="1"/>
      </rPr>
      <t>3</t>
    </r>
    <r>
      <rPr>
        <sz val="11"/>
        <rFont val="Times New Roman"/>
        <family val="1"/>
      </rPr>
      <t>.</t>
    </r>
  </si>
  <si>
    <t xml:space="preserve">Техническая (строительная) готовность составляет 26,85 %. </t>
  </si>
  <si>
    <t>Техническая (строительная) готовность составляет ЛК-16 № 1 – 94 %; ЛК-16 № 2 – 86 %;   ЛК-16 № 3 – 66 %.</t>
  </si>
  <si>
    <t xml:space="preserve">В соответствии с графиком проводятся швартовные испытания судна.
Техническая готовность судна – 83,6%.
</t>
  </si>
  <si>
    <t>ГК № 259/48-ГК-11 от 05.10.2011 выполнен в полном объеме</t>
  </si>
  <si>
    <t xml:space="preserve">Техническая готовность судов составляет:
строительный № 217 – 100%; 
строительный № 218 – 99,3%.
</t>
  </si>
  <si>
    <t xml:space="preserve">По головному судну собраны узлы полотен наружного и внутреннего бортов секции S10. Секции D5, S7 и S8 – запущенны в производство. Изготовлена секция D7. По второму судну изготовлена секция D7. Выполнена резка листового металла секций S9 и S10. Выполнена тепловая резка листового металла секции D6, собраны полотна наружной обшивки и второго дна – 20%. Секции D5, S7 и S8 – запущенны в производство.
</t>
  </si>
  <si>
    <t xml:space="preserve">
Ведутся работы по регистрации судна в реестре строящихся судов с указанием в качестве собственника Российской Федерации. Ведутся подготовительные работы по закладке киля второго судна.
</t>
  </si>
  <si>
    <t>Разработана аукционная документация на закупку технологического оборудования. Документация проходит согласование в Росморречфлоте. Отсутствует финансирование программы на 2015 год. Требуеться куррекция проектной документации в части стоимости оборудования, т.к. стоимость оборудования расчитана при  стоимости доллара сша 37, 3456 рубю.</t>
  </si>
  <si>
    <t>Вторая очередь строительства операционной акватории перегрузочных комплексов северной части МТП Усть-Луга</t>
  </si>
  <si>
    <t>Объем выполненных работ по контракту составляет 99,7%. Проект соглашения о расторжении государственного контракта направлен на согласование в ФАМРТ.</t>
  </si>
  <si>
    <t xml:space="preserve">
Техническая готовность  – 100,0%.
Завершено осуществление авторского надзора за строительством объекта.</t>
  </si>
  <si>
    <t>Техническая готовность составляет – 52%.
Осуществляется авторский надзор.</t>
  </si>
  <si>
    <t>Техническая готовность составляет – 52%. Осуществляется авторский надзор.</t>
  </si>
  <si>
    <t xml:space="preserve"> Продолжаются работы по строительству створных знаков подходного канала: 
Процент технической готовности объектов капитального строительства 1-й очереди составляет – 85,6 %. Осуществляется авторский надзор.
2-я очередь: В рамках контракта выполнены работы по разработке рабочей документации, водолазному обследованию, площадному обследованию рельефа дна и очистке акватории от взрывоопасных предметов, выполнялся экологический мониторинг и производственно-экологический контроль. Начались дноуглубительные работы. Объем извлеченного в 2015 году –  1 303,54 тыс.м.куб. Техническая готовность составляет – 18,8%. Осуществляется авторский надзор.</t>
  </si>
  <si>
    <t>Техническая готовность – 71,4%.
Осуществляется авторский надзор.</t>
  </si>
  <si>
    <t>ФАУ «Главгосэкспертиза России» выдано положительное заключение № 613-15/ГГЭ-9559/10 по проверке достоверности определения сметной стоимости объекта капитального строительства.</t>
  </si>
  <si>
    <t>Проектная документация разработана и получены положительные заключения государственной экспертизы: № 018-15/ГГЭ-5349/04 от 16.01.2015 и № 029-15/ГГЭ-5349/10 от 16.01.2015.</t>
  </si>
  <si>
    <t>"Строительство нефтеналивного перегрузочного комплекса в порту Оля Асстраханской области": Проектные документы направлены в Федеральную службу по надзору в сфере природопользования для прохождения экологической экспертизы.</t>
  </si>
  <si>
    <t>Сабетта основной: в связи с погодными условиями  дноуглубительные работы не проводились. В апреле 2015 были зачтены работы в счет погашения аванса, выполненные в 2014 году. Техническая готовность – 26,2%. Осуществляется авторский надзор.
Корневая часть ю-в ледозащитного сооружения: 
Продолжаются работы по строительству II и III участков корневой части ЮВЛЗС, работы по образованию территории ИЗУ и технологической дамбы.Техническая готовность – 42 %. Осуществляется авторский надзор.</t>
  </si>
  <si>
    <t>Вертикальная планировка территории: выемка грунта 3 404 304 м3</t>
  </si>
  <si>
    <t>Проектная документация утверждена Распоряжением Росморречфлота от 19.05.2015 № АД-169-р.</t>
  </si>
  <si>
    <t xml:space="preserve">Получены положительные заключения государственной экспертизы ФАУ «Главгосэкспертиза России» по проверке проектной документации и инженерных изысканий, и проверке достоверности сметной стоимости объекта капитального строительства.
</t>
  </si>
  <si>
    <t>ФГУП «Росморпорт» направил в адрес Росморречфлота предложения по восстановлению бюджетных ассигнований на выполнение проектных работ</t>
  </si>
  <si>
    <t>Завершены строительно-монтажные работы в центре СУДС порта Кандалакша и на АРТП «Крестовый», установлено технологическое оборудование СУДС и ГМССБ, выполнены пусконаладочные работы. Техническая готовность 94,5%. Осуществляется авторский надзор.</t>
  </si>
  <si>
    <t xml:space="preserve">Получение заключения ФАУ «Главгосэкспертиза России» ожидается в начале июля 2015 г. </t>
  </si>
  <si>
    <t>Рабочая документация подготовлена. Работы по контракту завершены. После устранения замечаний и повторного рассмотрения в марте 2015 г. получено положительное заключение ФАУ «Главгосэкспертиза России»</t>
  </si>
  <si>
    <t xml:space="preserve">19.06.2015г. подписан Акт приемки законченного объектом строительства приемочной комиссией. (КС- 14). На текущий момент ООО «АМБ ЮГ» в нарушение договора от 28.10.2013г. № 02-ОК/2013 не предоставлено разрешение на радиочастоты радиоэлектронных средств, используемых при оснащении ИТСОТБ акватории морского порта Анадырь. </t>
  </si>
  <si>
    <t>В июне 2015г. подрядчик закончил монтажные и пуско-наладочные работы объекта. В период с 10 по 15 июня 2015г. рабочая комиссия, назначенная приказом ФГБУ "АМП Западной Арктики" от 05.06.2015 № 67-ХО для приемки законченного строительством объекта, выявила недостатки, не позволяющие принять работы. Недостатки отражены в протоколе рабочей комиссии от 15.06.2015, установлен срок устранения недостатков - 30.06.2015. Уровень технической готовности объекта 98%.</t>
  </si>
  <si>
    <t>С 13.06.2015 по настоящее время выполнены работы: сборка мачты МР-27, подготовка свайных фундаментов для мачты МР-27 и трехконтейнерных модулей, перевозка модулей со склада к причалам, установка контейнерных модулей на фундамент (2-х из 3-х), выполнение подготовительных сварочных и монтажных работ для установки мачты на фундамент, подготовка траншеи и прокладка в ней кабелей в двухстенной гофрированной трубе от МКТ-1 до МКТ-3. Ориентировочная дата сдачи объекта, заявленная подрядчиком, 25.07.2015г.</t>
  </si>
  <si>
    <t>Оснащение ИТСОТБ завершено.</t>
  </si>
  <si>
    <t>Выполнялись строительно-монтажные работы</t>
  </si>
  <si>
    <t xml:space="preserve">Госэкпертиза и проверка достоверности  определения сметной стоимости проекта выполнены в полном объеме. </t>
  </si>
  <si>
    <t>Проектная документация подготовлена</t>
  </si>
  <si>
    <t>Техническая готовность судов составляет:
строительный № 217 – 100%; 
строительный № 218 – 99,3%.</t>
  </si>
  <si>
    <t>Исполнитель: Щеголева Ксения Александровна
Телефон: (499) 262-49-73; E-mail: shchegoleva@ppp-transport.ru</t>
  </si>
  <si>
    <t xml:space="preserve">Реконструкция ИВПП-2 аэропорта Якутск (II очередь строительства), Республика Саха (Якутия)  </t>
  </si>
  <si>
    <t xml:space="preserve">Строительство и реконструкция аэропортового комплекса "Игнатьево" (г. Благовещенск), г. Благовещенск </t>
  </si>
  <si>
    <t>Комплексный проект по реконструкции аэропортового комплекса "Сокол" (г.Магадан)</t>
  </si>
  <si>
    <t>Реконструкция аэропортового комплекса (г. Амдерма, Ненецкий автономный округ)</t>
  </si>
  <si>
    <t>Реконструкция аэропортового комплекса (г.Казань)</t>
  </si>
  <si>
    <t>Реконструкция аэропортового комплекса (г.Липецк)</t>
  </si>
  <si>
    <t>Реконструкция периметрового ограждения аэропорта г.Уфа и оснащение его техническими средствами охраны</t>
  </si>
  <si>
    <t>2.67</t>
  </si>
  <si>
    <t>Реконструкция взлетно-посадочной полосы №1, рулежных дорожек и мест стоянки самолетов в аэропорту Домодедово.</t>
  </si>
  <si>
    <t>2.68</t>
  </si>
  <si>
    <t>2.69</t>
  </si>
  <si>
    <t>Результаты реализации программных мероприятий по направлению «капитальные вложения»   за 9 месяцев 2015 года 
в рамках федеральной целевой программы "Развитие транспортной системы России (2010-2020 годы)"</t>
  </si>
  <si>
    <t>Кассовые 
расходы 
госзаказчика за  9 месяцев                   2015 года</t>
  </si>
  <si>
    <t>Фактические                           расходы                       за  9 месяцев                   2015 года</t>
  </si>
  <si>
    <t>Фактические                     расходы                         за  9 месяцев                   2015 года</t>
  </si>
  <si>
    <t>Кассовые расходы и факт.расходы за  9 месяцев                   2015 года</t>
  </si>
  <si>
    <t>Освоение 58,9%</t>
  </si>
  <si>
    <t>Освоение 0,0%</t>
  </si>
  <si>
    <t>2.1.1</t>
  </si>
  <si>
    <t>Освоение 45,9%</t>
  </si>
  <si>
    <t>2.1.2</t>
  </si>
  <si>
    <t>Освоение 37,6%</t>
  </si>
  <si>
    <t>2.1.3</t>
  </si>
  <si>
    <t>Освоение 73,1%</t>
  </si>
  <si>
    <t>2.1.4</t>
  </si>
  <si>
    <t>Освоение 99,8%</t>
  </si>
  <si>
    <t>2.1.5</t>
  </si>
  <si>
    <t>2.1.6</t>
  </si>
  <si>
    <t>Освоение 40,1%</t>
  </si>
  <si>
    <t>Освоение 41,8%</t>
  </si>
  <si>
    <t>2.1.7</t>
  </si>
  <si>
    <t>Освоение 41,7%</t>
  </si>
  <si>
    <t>2.1.8</t>
  </si>
  <si>
    <t>Освоение 24,9%</t>
  </si>
  <si>
    <t>2.1.9</t>
  </si>
  <si>
    <t>Освоение 66,5%</t>
  </si>
  <si>
    <t>Освоение 71,6%</t>
  </si>
  <si>
    <t>2.1.10</t>
  </si>
  <si>
    <t>Освоение 0,8%</t>
  </si>
  <si>
    <t>2.1.11</t>
  </si>
  <si>
    <t>Освоение 98,5%</t>
  </si>
  <si>
    <t>Освоение 42,9%</t>
  </si>
  <si>
    <t>2.1.12</t>
  </si>
  <si>
    <t>Освоение 67,2%</t>
  </si>
  <si>
    <t>2.1.13</t>
  </si>
  <si>
    <t>2.1.14</t>
  </si>
  <si>
    <t>2.1.15</t>
  </si>
  <si>
    <t>Освоение 67,3%</t>
  </si>
  <si>
    <t>2.1.16</t>
  </si>
  <si>
    <t>Освоение 77,0%</t>
  </si>
  <si>
    <t>Освоение 46,4%</t>
  </si>
  <si>
    <t>2.1.17</t>
  </si>
  <si>
    <t>2.1.18</t>
  </si>
  <si>
    <t>2.1.19</t>
  </si>
  <si>
    <t>Освоение 27,4%</t>
  </si>
  <si>
    <t>2.1.20</t>
  </si>
  <si>
    <t>Реконструкция участков автомобильной дороги А-104 Москва - Дмитров - Дубна. Строительство транспортной развязки на автомобильной дороге А-104 Москва - Дмитров - Дубна на пересечении с ММК км 46+450, Московская область
реконструкция</t>
  </si>
  <si>
    <t>Освоение 65,8%</t>
  </si>
  <si>
    <t>Освоение 59,0%</t>
  </si>
  <si>
    <t>2.1.21</t>
  </si>
  <si>
    <t>2.1.22</t>
  </si>
  <si>
    <t>Освоение 60,0%</t>
  </si>
  <si>
    <t>Освоение 17,4%</t>
  </si>
  <si>
    <t>2.1.23</t>
  </si>
  <si>
    <t>2.1.24</t>
  </si>
  <si>
    <t>2.1.25</t>
  </si>
  <si>
    <t>Освоение 74,2%</t>
  </si>
  <si>
    <t>2.1.26</t>
  </si>
  <si>
    <t>2.1.27</t>
  </si>
  <si>
    <t>Освоение 16,4%</t>
  </si>
  <si>
    <t>2.1.28</t>
  </si>
  <si>
    <t>Освоение 20,7%</t>
  </si>
  <si>
    <t>2.1.29</t>
  </si>
  <si>
    <t>Освоение 40,2%</t>
  </si>
  <si>
    <t>2.1.30</t>
  </si>
  <si>
    <t>Освоение 73,9%</t>
  </si>
  <si>
    <t>Освоение 50,9%</t>
  </si>
  <si>
    <t>Освоение 96,2%</t>
  </si>
  <si>
    <t>2.1.31</t>
  </si>
  <si>
    <t>Освоение 98,9%</t>
  </si>
  <si>
    <t>2.1.32</t>
  </si>
  <si>
    <t>Освоение 91,4%</t>
  </si>
  <si>
    <t>2.1.33</t>
  </si>
  <si>
    <t>2.1.34</t>
  </si>
  <si>
    <t>2.1.35</t>
  </si>
  <si>
    <t>2.1.36</t>
  </si>
  <si>
    <t>Освоение 48,6%</t>
  </si>
  <si>
    <t>2.1.37</t>
  </si>
  <si>
    <t>Освоение 54,2%</t>
  </si>
  <si>
    <t>2.1.38</t>
  </si>
  <si>
    <t>Освоение 43,2%</t>
  </si>
  <si>
    <t>2.1.39</t>
  </si>
  <si>
    <t>Освоение 44,9%</t>
  </si>
  <si>
    <t>Освоение 78,8%</t>
  </si>
  <si>
    <t>Освоение 72,2%</t>
  </si>
  <si>
    <t>2.1.40</t>
  </si>
  <si>
    <t>2.1.41</t>
  </si>
  <si>
    <t>Освоение 72,8%</t>
  </si>
  <si>
    <t>Освоение 89,7%</t>
  </si>
  <si>
    <t>2.1.42</t>
  </si>
  <si>
    <t>Освоение 93,4%</t>
  </si>
  <si>
    <t>2.1.43</t>
  </si>
  <si>
    <t>Освоение 31,4%</t>
  </si>
  <si>
    <t>Освоение 62,6%</t>
  </si>
  <si>
    <t>2.1.44</t>
  </si>
  <si>
    <t>Освоение 66,9%</t>
  </si>
  <si>
    <t>2.1.45</t>
  </si>
  <si>
    <t>Освоение 44,7%</t>
  </si>
  <si>
    <t>2.1.46</t>
  </si>
  <si>
    <t>Освоение 64,2%</t>
  </si>
  <si>
    <t>2.1.47</t>
  </si>
  <si>
    <t>Освоение 100,0%</t>
  </si>
  <si>
    <t>2.1.48</t>
  </si>
  <si>
    <t>Освоение 99,3%</t>
  </si>
  <si>
    <t>Освоение 92,1%</t>
  </si>
  <si>
    <t>2.1.49</t>
  </si>
  <si>
    <t>2.1.50</t>
  </si>
  <si>
    <t>Освоение 55,2%</t>
  </si>
  <si>
    <t>2.1.51</t>
  </si>
  <si>
    <t>Освоение 98,2%</t>
  </si>
  <si>
    <t>2.1.52</t>
  </si>
  <si>
    <t>2.1.53</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</si>
  <si>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51+500 - км 68+000, Ленинградская область
реконструкция</t>
  </si>
  <si>
    <t>Освоение 73,8%</t>
  </si>
  <si>
    <t>2.1.54</t>
  </si>
  <si>
    <t>Освоение 72,7%</t>
  </si>
  <si>
    <t>2.1.55</t>
  </si>
  <si>
    <t>Освоение 43,7%</t>
  </si>
  <si>
    <t>2.1.56</t>
  </si>
  <si>
    <t>2.1.57</t>
  </si>
  <si>
    <t xml:space="preserve"> Реконструкция автомобильной дороги М-10 "Россия" - от Москвы через Тверь, Новгород до Санкт-Петербурга на участке км 231+000 - км 246+000, Тверская область
проектные и изыскательские работы</t>
  </si>
  <si>
    <t>2.1.58</t>
  </si>
  <si>
    <t>2.1.59</t>
  </si>
  <si>
    <t>Освоение 52,2%</t>
  </si>
  <si>
    <t>2.1.60</t>
  </si>
  <si>
    <t>Освоение 80,2%</t>
  </si>
  <si>
    <t>2.1.61</t>
  </si>
  <si>
    <t>Освоение 0,1%</t>
  </si>
  <si>
    <t>2.1.62</t>
  </si>
  <si>
    <t>Освоение 61,5%</t>
  </si>
  <si>
    <t>2.1.63</t>
  </si>
  <si>
    <t>Реконструкция участков автомобильной дороги М-10 "Россия" - от Москвы через Тверь, Новгород до Санкт-Петербурга. Строительство транспортной развязки на 198 км автомобильной дороги М-10 "Россия" Москва - Тверь - Великий Новгород - Санкт-Петербург, Тверская область
строительство</t>
  </si>
  <si>
    <t>2.1.64</t>
  </si>
  <si>
    <t>Освоение 57,5%</t>
  </si>
  <si>
    <t>2.1.65</t>
  </si>
  <si>
    <t>Освоение 20,1%</t>
  </si>
  <si>
    <t>2.1.66</t>
  </si>
  <si>
    <t>Освоение 79,2%</t>
  </si>
  <si>
    <t>2.1.67</t>
  </si>
  <si>
    <t>2.1.68</t>
  </si>
  <si>
    <t>Освоение 85,2%</t>
  </si>
  <si>
    <t>2.1.69</t>
  </si>
  <si>
    <t>2.1.70</t>
  </si>
  <si>
    <t>2.1.71</t>
  </si>
  <si>
    <t>Освоение 96,0%</t>
  </si>
  <si>
    <t>2.1.72</t>
  </si>
  <si>
    <t>Освоение 40,0%</t>
  </si>
  <si>
    <t>Освоение 38,1%</t>
  </si>
  <si>
    <t>2.1.73</t>
  </si>
  <si>
    <t>Освоение 91,2%</t>
  </si>
  <si>
    <t>2.1.74</t>
  </si>
  <si>
    <t>Освоение 17,8%</t>
  </si>
  <si>
    <t>2.1.75</t>
  </si>
  <si>
    <t>2.1.76</t>
  </si>
  <si>
    <t>2.1.77</t>
  </si>
  <si>
    <t>Освоение 33,4%</t>
  </si>
  <si>
    <t>2.1.78</t>
  </si>
  <si>
    <t>Освоение 51,0%</t>
  </si>
  <si>
    <t>2.1.79</t>
  </si>
  <si>
    <t>Освоение 18,9%</t>
  </si>
  <si>
    <t>2.1.80</t>
  </si>
  <si>
    <t>Освоение 74,8%</t>
  </si>
  <si>
    <t>Освоение 60,7%</t>
  </si>
  <si>
    <t>2.1.81</t>
  </si>
  <si>
    <t>Освоение 7,9%</t>
  </si>
  <si>
    <t>2.1.82</t>
  </si>
  <si>
    <t>Освоение 98,6%</t>
  </si>
  <si>
    <t>2.1.83</t>
  </si>
  <si>
    <t>Освоение 22,8%</t>
  </si>
  <si>
    <t>2.1.84</t>
  </si>
  <si>
    <t>Освоение 23,2%</t>
  </si>
  <si>
    <t>2.1.85</t>
  </si>
  <si>
    <t>Строительство и реконструкция автомобильной дороги М-5 "Урал" - от Москвы через Рязань, Пензу, Самару, Уфу до Челябинска. Строительство автомобильной дороги М-5 "Урал" - от Москвы через Рязань, Пензу, Самару, Уфу до Челябинска на участке обхода п. Октябрьский с мостом через реку Москва км 28 - км 37, Московская область
строительство</t>
  </si>
  <si>
    <t>2.1.86</t>
  </si>
  <si>
    <t>Освоение 74,3%</t>
  </si>
  <si>
    <t>Освоение 40,7%</t>
  </si>
  <si>
    <t>2.1.87</t>
  </si>
  <si>
    <t>Освоение 26,3%</t>
  </si>
  <si>
    <t>2.1.88</t>
  </si>
  <si>
    <t>2.1.89</t>
  </si>
  <si>
    <t>2.1.90</t>
  </si>
  <si>
    <t>2.1.91</t>
  </si>
  <si>
    <t>2.1.92</t>
  </si>
  <si>
    <t>2.1.93</t>
  </si>
  <si>
    <t>2.1.94</t>
  </si>
  <si>
    <t>2.1.95</t>
  </si>
  <si>
    <t>2.1.96</t>
  </si>
  <si>
    <t>2.1.97</t>
  </si>
  <si>
    <t>2.1.98</t>
  </si>
  <si>
    <t>2.1.99</t>
  </si>
  <si>
    <t>Освоение 55,0%</t>
  </si>
  <si>
    <t>2.1.100</t>
  </si>
  <si>
    <t>Освоение 6,0%</t>
  </si>
  <si>
    <t>2.1.101</t>
  </si>
  <si>
    <t>2.1.102</t>
  </si>
  <si>
    <t>2.1.103</t>
  </si>
  <si>
    <t>Освоение 93,0%</t>
  </si>
  <si>
    <t>Освоение 43,3%</t>
  </si>
  <si>
    <t>2.1.104</t>
  </si>
  <si>
    <t>2.1.105</t>
  </si>
  <si>
    <t>Освоение 97,3%</t>
  </si>
  <si>
    <t>2.1.106</t>
  </si>
  <si>
    <t>Освоение 34,5%</t>
  </si>
  <si>
    <t>Освоение 57,3%</t>
  </si>
  <si>
    <t>Освоение 47,1%</t>
  </si>
  <si>
    <t>2.1.107</t>
  </si>
  <si>
    <t>Освоение 39,2%</t>
  </si>
  <si>
    <t>2.1.108</t>
  </si>
  <si>
    <t>Освоение 35,6%</t>
  </si>
  <si>
    <t>2.1.109</t>
  </si>
  <si>
    <t>Освоение 58,0%</t>
  </si>
  <si>
    <t>2.1.110</t>
  </si>
  <si>
    <t>Освоение 59,1%</t>
  </si>
  <si>
    <t>2.1.111</t>
  </si>
  <si>
    <t>Освоение 53,4%</t>
  </si>
  <si>
    <t>2.1.112</t>
  </si>
  <si>
    <t>2.1.113</t>
  </si>
  <si>
    <t>Освоение 61,0%</t>
  </si>
  <si>
    <t>2.1.114</t>
  </si>
  <si>
    <t>Освоение 72,5%</t>
  </si>
  <si>
    <t>2.1.115</t>
  </si>
  <si>
    <t>Освоение 62,7%</t>
  </si>
  <si>
    <t>2.1.116</t>
  </si>
  <si>
    <t>Освоение 40,6%</t>
  </si>
  <si>
    <t>2.1.117</t>
  </si>
  <si>
    <t>2.1.118</t>
  </si>
  <si>
    <t>Освоение 52,1%</t>
  </si>
  <si>
    <t>2.1.119</t>
  </si>
  <si>
    <t>Освоение 82,2%</t>
  </si>
  <si>
    <t>2.1.120</t>
  </si>
  <si>
    <t>2.1.121</t>
  </si>
  <si>
    <t>2.1.122</t>
  </si>
  <si>
    <t>2.1.123</t>
  </si>
  <si>
    <t>2.1.124</t>
  </si>
  <si>
    <t>Освоение 96,8%</t>
  </si>
  <si>
    <t>2.1.125</t>
  </si>
  <si>
    <t>Освоение 74,9%</t>
  </si>
  <si>
    <t>2.1.126</t>
  </si>
  <si>
    <t>Освоение 65,0%</t>
  </si>
  <si>
    <t>2.1.127</t>
  </si>
  <si>
    <t>Освоение 90,0%</t>
  </si>
  <si>
    <t>2.1.128</t>
  </si>
  <si>
    <t>Освоение 70,2%</t>
  </si>
  <si>
    <t>2.1.129</t>
  </si>
  <si>
    <t>2.1.130</t>
  </si>
  <si>
    <t>2.1.131</t>
  </si>
  <si>
    <t>Освоение 1,8%</t>
  </si>
  <si>
    <t>2.1.132</t>
  </si>
  <si>
    <t>Освоение 3,0%</t>
  </si>
  <si>
    <t>2.1.133</t>
  </si>
  <si>
    <t>Освоение 81,1%</t>
  </si>
  <si>
    <t>2.1.134</t>
  </si>
  <si>
    <t>2.1.135</t>
  </si>
  <si>
    <t>Освоение 99,6%</t>
  </si>
  <si>
    <t>2.1.136</t>
  </si>
  <si>
    <t>Освоение 86,9%</t>
  </si>
  <si>
    <t>2.1.137</t>
  </si>
  <si>
    <t>2.1.138</t>
  </si>
  <si>
    <t>Освоение 95,5%</t>
  </si>
  <si>
    <t>2.1.139</t>
  </si>
  <si>
    <t>Освоение 4,4%</t>
  </si>
  <si>
    <t>Освоение 81,5%</t>
  </si>
  <si>
    <t>2.1.140</t>
  </si>
  <si>
    <t>Реконструкция федеральной автомобильной дороги М-6 "Каспий" - из Москвы (от Каширы) через Тамбов, Волгоград до Астрахани на участке км 398 - км 409 в Тамбовской области
реконструкция</t>
  </si>
  <si>
    <t>Освоение 44,0%</t>
  </si>
  <si>
    <t>2.1.141</t>
  </si>
  <si>
    <t>Освоение 89,2%</t>
  </si>
  <si>
    <t>2.1.142</t>
  </si>
  <si>
    <t>Освоение 99,9%</t>
  </si>
  <si>
    <t>2.1.143</t>
  </si>
  <si>
    <t>Освоение 1,4%</t>
  </si>
  <si>
    <t>Освоение 28,0%</t>
  </si>
  <si>
    <t>2.1.144</t>
  </si>
  <si>
    <t>2.1.145</t>
  </si>
  <si>
    <t>Освоение 56,1%</t>
  </si>
  <si>
    <t>2.1.146</t>
  </si>
  <si>
    <t>Освоение 8,2%</t>
  </si>
  <si>
    <t>Освоение 72,3%</t>
  </si>
  <si>
    <t>Освоение 80,6%</t>
  </si>
  <si>
    <t>2.1.147</t>
  </si>
  <si>
    <t>Освоение 78,4%</t>
  </si>
  <si>
    <t>2.1.148</t>
  </si>
  <si>
    <t>Освоение 83,3%</t>
  </si>
  <si>
    <t>2.1.149</t>
  </si>
  <si>
    <t>2.1.150</t>
  </si>
  <si>
    <t>Освоение 57,0%</t>
  </si>
  <si>
    <t>2.1.151</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</si>
  <si>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622+000 - км 628+000, Чеченская Республика
проектные и изыскательские работы</t>
  </si>
  <si>
    <t>2.1.152</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</si>
  <si>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705+000 - км 718+000, Чеченская Республика
проектные и изыскательские работы</t>
  </si>
  <si>
    <t>2.1.153</t>
  </si>
  <si>
    <t>Строительство подхода от автомобильной дороги Р-217 "Кавказ" автомобильная дорога М-4 "Дон" - Владикавказ - Грозный - Махачкала - граница с Азербайджанской Республикой к строящемуся автомобильному мосту через реку Самур в районе пункта пропуска Яраг - Казмаляр, Республика Дагестан
проектные и изыскательские работы</t>
  </si>
  <si>
    <t>2.1.154</t>
  </si>
  <si>
    <t>Освоение 74,1%</t>
  </si>
  <si>
    <t>2.1.155</t>
  </si>
  <si>
    <t>2.1.156</t>
  </si>
  <si>
    <t>2.1.157</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</si>
  <si>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подъезд к г. Ставрополь на участке км 44+000 - км 55+000, Ставропольский край
проектные и изыскательские работы</t>
  </si>
  <si>
    <t>2.1.158</t>
  </si>
  <si>
    <t>Строительство автомобильной дороги Р-217 "Кавказ" автомобильная дорога М-4 "Дон" - Владикавказ - Грозный - Махачкала - граница с Азербайджанской Республикой на участке км 338 - км 363 (обход г.Минеральные Воды), Ставропольский край
проектные и изыскательские работы</t>
  </si>
  <si>
    <t>2.1.159</t>
  </si>
  <si>
    <t>2.1.160</t>
  </si>
  <si>
    <t>Освоение 41,3%</t>
  </si>
  <si>
    <t>2.1.161</t>
  </si>
  <si>
    <t>Освоение 66,6%</t>
  </si>
  <si>
    <t>2.1.162</t>
  </si>
  <si>
    <t>2.1.163</t>
  </si>
  <si>
    <t>Освоение 96,5%</t>
  </si>
  <si>
    <t>Освоение 9,3%</t>
  </si>
  <si>
    <t>2.1.164</t>
  </si>
  <si>
    <t>Освоение 16,6%</t>
  </si>
  <si>
    <t>2.1.165</t>
  </si>
  <si>
    <t>2.1.166</t>
  </si>
  <si>
    <t>Реконструкция автомобильной дороги Р-217 "Кавказ" автомобильная дорога М-4 "Дон" - Владикавказ - Грозный - Махачкала - граница с Азербайджанской Республикой. Строительство транспортной развязки на км 103 автомобильной дороги подъезд к городу Майкоп, Республика Адыгея
проектные и изыскательские работы</t>
  </si>
  <si>
    <t>2.1.167</t>
  </si>
  <si>
    <t>Освоение 73,6%</t>
  </si>
  <si>
    <t>2.1.168</t>
  </si>
  <si>
    <t>Освоение 87,4%</t>
  </si>
  <si>
    <t>2.1.169</t>
  </si>
  <si>
    <t>Освоение 82,4%</t>
  </si>
  <si>
    <t>2.1.170</t>
  </si>
  <si>
    <t>Освоение 87,7%</t>
  </si>
  <si>
    <t>2.1.171</t>
  </si>
  <si>
    <t>Освоение 92,0%</t>
  </si>
  <si>
    <t>2.1.172</t>
  </si>
  <si>
    <t>2.1.173</t>
  </si>
  <si>
    <t>Освоение 53,9%</t>
  </si>
  <si>
    <t>2.1.174</t>
  </si>
  <si>
    <t>2.1.175</t>
  </si>
  <si>
    <t>2.1.176</t>
  </si>
  <si>
    <t>2.1.177</t>
  </si>
  <si>
    <t>2.1.178</t>
  </si>
  <si>
    <t>2.1.179</t>
  </si>
  <si>
    <t>Освоение 45,0%</t>
  </si>
  <si>
    <t>2.1.180</t>
  </si>
  <si>
    <t>Освоение 47,3%</t>
  </si>
  <si>
    <t>2.1.181</t>
  </si>
  <si>
    <t>Реконструкция автомобильной дороги Р-255 "Сибирь" Новосибирск - Кемерово - Красноярск - Иркутск на участке км 807+000 - км 812+000, Красноярский край
проектные и изыскательские работы</t>
  </si>
  <si>
    <t>Освоение 31,1%</t>
  </si>
  <si>
    <t>2.1.182</t>
  </si>
  <si>
    <t>Освоение 65,4%</t>
  </si>
  <si>
    <t>2.1.183</t>
  </si>
  <si>
    <t>Освоение 13,1%</t>
  </si>
  <si>
    <t>2.1.184</t>
  </si>
  <si>
    <t>Освоение 32,0%</t>
  </si>
  <si>
    <t>Освоение 16,5%</t>
  </si>
  <si>
    <t>2.1.185</t>
  </si>
  <si>
    <t>2.1.186</t>
  </si>
  <si>
    <t>2.1.187</t>
  </si>
  <si>
    <t>2.1.188</t>
  </si>
  <si>
    <t>Освоение 19,1%</t>
  </si>
  <si>
    <t>2.1.189</t>
  </si>
  <si>
    <t>2.1.190</t>
  </si>
  <si>
    <t>Освоение 42,6%</t>
  </si>
  <si>
    <t>Освоение 22,2%</t>
  </si>
  <si>
    <t>2.1.191</t>
  </si>
  <si>
    <t>2.1.192</t>
  </si>
  <si>
    <t>Освоение 43,6%</t>
  </si>
  <si>
    <t>Освоение 57,2%</t>
  </si>
  <si>
    <t>2.1.193</t>
  </si>
  <si>
    <t>Освоение 36,7%</t>
  </si>
  <si>
    <t>2.1.194</t>
  </si>
  <si>
    <t>2.1.195</t>
  </si>
  <si>
    <t>Освоение 81,8%</t>
  </si>
  <si>
    <t>2.1.196</t>
  </si>
  <si>
    <t>Освоение 88,0%</t>
  </si>
  <si>
    <t>2.1.197</t>
  </si>
  <si>
    <t>2.1.198</t>
  </si>
  <si>
    <t>Освоение 96,3%</t>
  </si>
  <si>
    <t>2.1.199</t>
  </si>
  <si>
    <t>Освоение 92,7%</t>
  </si>
  <si>
    <t>2.1.200</t>
  </si>
  <si>
    <t>Освоение 80,9%</t>
  </si>
  <si>
    <t>Освоение 75,6%</t>
  </si>
  <si>
    <t>2.1.201</t>
  </si>
  <si>
    <t>Освоение 1,5%</t>
  </si>
  <si>
    <t>2.1.202</t>
  </si>
  <si>
    <t>Освоение 89,6%</t>
  </si>
  <si>
    <t>2.1.203</t>
  </si>
  <si>
    <t>2.1.204</t>
  </si>
  <si>
    <t>Освоение 99,4%</t>
  </si>
  <si>
    <t>2.1.205</t>
  </si>
  <si>
    <t>Освоение 9,2%</t>
  </si>
  <si>
    <t>2.1.206</t>
  </si>
  <si>
    <t>Освоение 71,3%</t>
  </si>
  <si>
    <t>2.1.207</t>
  </si>
  <si>
    <t>Освоение 99,7%</t>
  </si>
  <si>
    <t>2.1.208</t>
  </si>
  <si>
    <t>Освоение 82,8%</t>
  </si>
  <si>
    <t>2.1.209</t>
  </si>
  <si>
    <t>Освоение 23,1%</t>
  </si>
  <si>
    <t>2.1.210</t>
  </si>
  <si>
    <t>Освоение 33,7%</t>
  </si>
  <si>
    <t>2.1.211</t>
  </si>
  <si>
    <t>2.1.212</t>
  </si>
  <si>
    <t>2.1.213</t>
  </si>
  <si>
    <t>Освоение 46,9%</t>
  </si>
  <si>
    <t>2.1.214</t>
  </si>
  <si>
    <t>Освоение 37,3%</t>
  </si>
  <si>
    <t>2.1.215</t>
  </si>
  <si>
    <t>Освоение 25,6%</t>
  </si>
  <si>
    <t>2.1.216</t>
  </si>
  <si>
    <t>Освоение 26,0%</t>
  </si>
  <si>
    <t>2.1.217</t>
  </si>
  <si>
    <t>Освоение 84,2%</t>
  </si>
  <si>
    <t>2.1.218</t>
  </si>
  <si>
    <t>2.1.219</t>
  </si>
  <si>
    <t>Освоение 0,4%</t>
  </si>
  <si>
    <t>2.1.220</t>
  </si>
  <si>
    <t>Освоение 8,1%</t>
  </si>
  <si>
    <t>2.1.221</t>
  </si>
  <si>
    <t>Освоение 19,3%</t>
  </si>
  <si>
    <t>2.1.222</t>
  </si>
  <si>
    <t>Освоение 19,6%</t>
  </si>
  <si>
    <t>2.1.223</t>
  </si>
  <si>
    <t>Освоение 30,2%</t>
  </si>
  <si>
    <t>2.1.224</t>
  </si>
  <si>
    <t>Освоение 66,8%</t>
  </si>
  <si>
    <t>2.1.225</t>
  </si>
  <si>
    <t>Освоение 99,1%</t>
  </si>
  <si>
    <t>2.1.226</t>
  </si>
  <si>
    <t>Освоение 49,3%</t>
  </si>
  <si>
    <t>Освоение 38,7%</t>
  </si>
  <si>
    <t>2.1.227</t>
  </si>
  <si>
    <t>Освоение 49,0%</t>
  </si>
  <si>
    <t>2.1.228</t>
  </si>
  <si>
    <t>Освоение 90,8%</t>
  </si>
  <si>
    <t>2.1.229</t>
  </si>
  <si>
    <t>Освоение 42,1%</t>
  </si>
  <si>
    <t>2.1.230</t>
  </si>
  <si>
    <t>Освоение 76,4%</t>
  </si>
  <si>
    <t>2.1.231</t>
  </si>
  <si>
    <t>Освоение 8,7%</t>
  </si>
  <si>
    <t>2.1.232</t>
  </si>
  <si>
    <t>2.1.233</t>
  </si>
  <si>
    <t>Освоение 27,7%</t>
  </si>
  <si>
    <t>2.1.234</t>
  </si>
  <si>
    <t>Освоение 50,2%</t>
  </si>
  <si>
    <t>2.1.235</t>
  </si>
  <si>
    <t>2.1.236</t>
  </si>
  <si>
    <t>2.1.237</t>
  </si>
  <si>
    <t>2.1.238</t>
  </si>
  <si>
    <t>Освоение 34,2%</t>
  </si>
  <si>
    <t>2.1.239</t>
  </si>
  <si>
    <t>Освоение 12,8%</t>
  </si>
  <si>
    <t>2.1.240</t>
  </si>
  <si>
    <t>2.1.241</t>
  </si>
  <si>
    <t>Освоение 12,1%</t>
  </si>
  <si>
    <t>2.1.242</t>
  </si>
  <si>
    <t>Освоение 39,1%</t>
  </si>
  <si>
    <t>2.1.243</t>
  </si>
  <si>
    <t>2.1.244</t>
  </si>
  <si>
    <t>Освоение 26,1%</t>
  </si>
  <si>
    <t>2.1.245</t>
  </si>
  <si>
    <t>2.1.246</t>
  </si>
  <si>
    <t>Освоение 27,3%</t>
  </si>
  <si>
    <t>2.1.247</t>
  </si>
  <si>
    <t>2.1.248</t>
  </si>
  <si>
    <t>2.1.249</t>
  </si>
  <si>
    <t>Освоение 35,1%</t>
  </si>
  <si>
    <t>2.1.250</t>
  </si>
  <si>
    <t>2.1.251</t>
  </si>
  <si>
    <t>2.1.252</t>
  </si>
  <si>
    <t>Освоение 88,1%</t>
  </si>
  <si>
    <t>Освоение 93,8%</t>
  </si>
  <si>
    <t>2.1.253</t>
  </si>
  <si>
    <t>Освоение 98,4%</t>
  </si>
  <si>
    <t>2.1.254</t>
  </si>
  <si>
    <t>2.1.255</t>
  </si>
  <si>
    <t>2.1.256</t>
  </si>
  <si>
    <t>Реконструкция автомобильной дороги Р-402 Тюмень - Ялуторовск - Ишим - Омск, участок км 28+730 - км 39+000, Тюменская область (р.п. Винзили - п. Богандинский)
проектные и изыскательские работы</t>
  </si>
  <si>
    <t>2.1.257</t>
  </si>
  <si>
    <t>Освоение 94,1%</t>
  </si>
  <si>
    <t>2.1.258</t>
  </si>
  <si>
    <t>Освоение 41,4%</t>
  </si>
  <si>
    <t>2.1.259</t>
  </si>
  <si>
    <t>Освоение 70,6%</t>
  </si>
  <si>
    <t>2.1.260</t>
  </si>
  <si>
    <t>Освоение 67,7%</t>
  </si>
  <si>
    <t>2.1.261</t>
  </si>
  <si>
    <t>Реконструкция автомобильной дороги Р-351 Екатеринбург-Тюмень на участке км 80+000 - км 88+914, Свердловская область
проектные и изыскательские работы</t>
  </si>
  <si>
    <t>2.1.262</t>
  </si>
  <si>
    <t>2.1.263</t>
  </si>
  <si>
    <t>Освоение 69,2%</t>
  </si>
  <si>
    <t>Освоение 25,5%</t>
  </si>
  <si>
    <t>2.1.264</t>
  </si>
  <si>
    <t>2.1.265</t>
  </si>
  <si>
    <t>Строительство транспортной развязки на км 73 автомобильной дороги А-290 Новороссийск - Керченский пролив - граница с Украиной, Краснодарский край
проектные и изыскательские работы</t>
  </si>
  <si>
    <t>2.1.266</t>
  </si>
  <si>
    <t>Строительство транспортной развязки в разных уровнях на км 79 автомобильной дороги А-290 Новороссийск - Керченский пролив - граница с Украиной, Краснодарский край
проектные и изыскательские работы</t>
  </si>
  <si>
    <t>2.1.267</t>
  </si>
  <si>
    <t>2.1.268</t>
  </si>
  <si>
    <t>Строительство подъезда кот автомобильной дороги М-25 Новороссийск - Керченксий пролив к г.Керчь и сухогрузному району морского порта Тамань на участке км 0 - км 42, Краснодарский край
проектные и изыскательские работы</t>
  </si>
  <si>
    <t>2.1.269</t>
  </si>
  <si>
    <t>Реконструкция участков автомобильной дороги Новороссийск - Керченский пролив (на Симферополь) Строительство подъезда от автомобильной дороги М-25 Новороссийск - Керченский пролив к г. Керчь и сухогрузному району морского порта Тамань на участке км 0 - км 42, Краснодарский край
строительство</t>
  </si>
  <si>
    <t>2.1.270</t>
  </si>
  <si>
    <t>Реконструкция автомобильной дороги А-290 Новороссийск - Керченский пролив - граница с Украиной на участке км 73 - км 100, Краснодарский край
проектные и изыскательские работы</t>
  </si>
  <si>
    <t>Освоение 24,2%</t>
  </si>
  <si>
    <t>2.1.271</t>
  </si>
  <si>
    <t>Освоение 1,7%</t>
  </si>
  <si>
    <t>2.1.272</t>
  </si>
  <si>
    <t>Освоение 41,5%</t>
  </si>
  <si>
    <t>Освоение 64,3%</t>
  </si>
  <si>
    <t>2.1.273</t>
  </si>
  <si>
    <t>Освоение 14,6%</t>
  </si>
  <si>
    <t>2.1.274</t>
  </si>
  <si>
    <t>Освоение 64,7%</t>
  </si>
  <si>
    <t>Освоение 76,0%</t>
  </si>
  <si>
    <t>2.1.275</t>
  </si>
  <si>
    <t>2.1.276</t>
  </si>
  <si>
    <t>2.1.277</t>
  </si>
  <si>
    <t>Освоение 15,4%</t>
  </si>
  <si>
    <t>2.1.278</t>
  </si>
  <si>
    <t>Освоение 97,4%</t>
  </si>
  <si>
    <t>2.1.279</t>
  </si>
  <si>
    <t>Реконструкция автомобильной дороги А-229 Каланинград - Черняховск - Нестеров до границы с Литовской Республикой (на Вильнюс, Минск, магистраль "Беларусь") на участке Заозерье - Курган (км 8+000 - км 25+000) в Калининградской области
реконструкция</t>
  </si>
  <si>
    <t>2.1.280</t>
  </si>
  <si>
    <t>2.1.281</t>
  </si>
  <si>
    <t>2.1.282</t>
  </si>
  <si>
    <t>2.1.283</t>
  </si>
  <si>
    <t>2.1.284</t>
  </si>
  <si>
    <t>Освоение 29,9%</t>
  </si>
  <si>
    <t>Освоение 94,3%</t>
  </si>
  <si>
    <t>Строительство автомобильной дороги Р-257 "Енисей" Красноярск - Абакан - Кызыл - граница с Монголией на участке км 1068+000 - км 1079+000, Республика Тыва (корректировка)
проектные и изыскательские работы</t>
  </si>
  <si>
    <t>Строительство автомобильной дороги А-164 Култук - Монды</t>
  </si>
  <si>
    <t>Освоение 80,8%</t>
  </si>
  <si>
    <t>Освоение 29,4%</t>
  </si>
  <si>
    <t> 2.2.3</t>
  </si>
  <si>
    <t>Освоение 84,4%</t>
  </si>
  <si>
    <t>Освоение 87,9%</t>
  </si>
  <si>
    <t>Освоение 73,3%</t>
  </si>
  <si>
    <t>Освоение 52,8%</t>
  </si>
  <si>
    <t>Освоение 96,7%</t>
  </si>
  <si>
    <t>2.4.1</t>
  </si>
  <si>
    <t>2.4.2</t>
  </si>
  <si>
    <t>Реконструкция мостового перехода через реку Вилейка на км 81+000 автомобильной дороги Р-158  Нижний Новгород - Арзамас - Саранск - Исса - Пенза - Саратов, Нижегородская область
проектные и изыскательские работы</t>
  </si>
  <si>
    <t>Освоение 59,9%</t>
  </si>
  <si>
    <t>2.4.3</t>
  </si>
  <si>
    <t>2.4.4</t>
  </si>
  <si>
    <t>Освоение 18,0%</t>
  </si>
  <si>
    <t>2.4.5</t>
  </si>
  <si>
    <t>Освоение 58,3%</t>
  </si>
  <si>
    <t>2.4.6</t>
  </si>
  <si>
    <t>2.4.7</t>
  </si>
  <si>
    <t>Проекты по реконструкции ремонтонепригодных мостов (строительство и реконструкция мостов и путепроводов). Реконструкция путепровода через железную дорогу на км 127+960 автомобильной дороги М-6 "Каспий" - из Москвы (от Каширы) через Тамбов, Волгоград до Астрахани, Московская область
реконструкция</t>
  </si>
  <si>
    <t>2.4.8</t>
  </si>
  <si>
    <t>Проекты по реконструкции ремонтонепригодных мостов (строительство и реконструкция мостов и путепроводов). Реконструкция моста через реку Тобол на км 123+349 автомобильной дороги  Р-404 Тюмень - Тобольск - Ханты-Мансийск, Тюменская область
реконструкция</t>
  </si>
  <si>
    <t>Освоение 82,1%</t>
  </si>
  <si>
    <t>2.4.9</t>
  </si>
  <si>
    <t>Освоение 84,8%</t>
  </si>
  <si>
    <t>2.4.10</t>
  </si>
  <si>
    <t>Освоение 86,2%</t>
  </si>
  <si>
    <t>2.4.11</t>
  </si>
  <si>
    <t>2.4.12</t>
  </si>
  <si>
    <t>2.4.13</t>
  </si>
  <si>
    <t>Освоение 46,8%</t>
  </si>
  <si>
    <t>2.4.14</t>
  </si>
  <si>
    <t>Освоение 12,9%</t>
  </si>
  <si>
    <t>Освоение 72,9%</t>
  </si>
  <si>
    <t>2.4.15</t>
  </si>
  <si>
    <t>Освоение 56,2%</t>
  </si>
  <si>
    <t>2.4.16</t>
  </si>
  <si>
    <t>Освоение 97,0%</t>
  </si>
  <si>
    <t>2.4.17</t>
  </si>
  <si>
    <t>2.4.18</t>
  </si>
  <si>
    <t>Освоение 19,8%</t>
  </si>
  <si>
    <t>2.4.19</t>
  </si>
  <si>
    <t>Освоение 26,6%</t>
  </si>
  <si>
    <t>2.4.20</t>
  </si>
  <si>
    <t>Освоение 31,6%</t>
  </si>
  <si>
    <t>2.4.21</t>
  </si>
  <si>
    <t>2.4.22</t>
  </si>
  <si>
    <t>Освоение 33,6%</t>
  </si>
  <si>
    <t>Освоение 63,6%</t>
  </si>
  <si>
    <t>2.4.23</t>
  </si>
  <si>
    <t>2.4.24</t>
  </si>
  <si>
    <t>Освоение 32,8%</t>
  </si>
  <si>
    <t>2.4.25</t>
  </si>
  <si>
    <t>Реконструкция моста через реку Баканка на км 121+812 автомобильной дороги А-146 Краснодар - Верхнебаканский, Краснодарский край
проектные и изыскательские работы</t>
  </si>
  <si>
    <t>2.4.26</t>
  </si>
  <si>
    <t>Реконструкция моста через реку Баканка на км 122+640 автомобильной дороги А-146 Краснодар - Верхнебаканский, Краснодарский край
проектные и изыскательские работы</t>
  </si>
  <si>
    <t>2.4.27</t>
  </si>
  <si>
    <t>Реконструкция моста через р. Макопсе на км 90+907 автомобильной дороги А-147 Джубга - Сочи - граница с Республикой Абхазия, Краснодарский край
проектные и изыскательские работы</t>
  </si>
  <si>
    <t>2.4.28</t>
  </si>
  <si>
    <t>Освоение 87,1%</t>
  </si>
  <si>
    <t>2.4.29</t>
  </si>
  <si>
    <t>2.4.30</t>
  </si>
  <si>
    <t>Освоение 90,6%</t>
  </si>
  <si>
    <t>2.4.31</t>
  </si>
  <si>
    <t>Освоение 68,5%</t>
  </si>
  <si>
    <t>2.4.32</t>
  </si>
  <si>
    <t>Освоение 95,1%</t>
  </si>
  <si>
    <t>2.4.33</t>
  </si>
  <si>
    <t>Освоение 47,8%</t>
  </si>
  <si>
    <t>2.4.34</t>
  </si>
  <si>
    <t>Освоение 72,6%</t>
  </si>
  <si>
    <t>2.4.35</t>
  </si>
  <si>
    <t>Освоение 66,0%</t>
  </si>
  <si>
    <t>Освоение 97,7%</t>
  </si>
  <si>
    <t>2.4.36</t>
  </si>
  <si>
    <t>2.4.37</t>
  </si>
  <si>
    <t>Освоение 60,8%</t>
  </si>
  <si>
    <t>2.4.38</t>
  </si>
  <si>
    <t>Освоение 97,1%</t>
  </si>
  <si>
    <t>2.4.39</t>
  </si>
  <si>
    <t>2.4.40</t>
  </si>
  <si>
    <t>Освоение 71,7%</t>
  </si>
  <si>
    <t>Освоение 89,1%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</si>
  <si>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409+010 - км 410+200 д. Криволес, км 415+990 - км 416+606 д. Шумовка, км 427+040 - км 427+870 д. Дубовички, обход г. Рославля км 7+400 мост через реку Остер, обход г. Рославля км 13+800 - км 15+700 (транспортная развязка в двух уровнях), Смоленская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</si>
  <si>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332+630 - км 334+315 д. Крапивна, км 343+290 - км 343+590 д. Лесхоз, км 347+600 - км 348+185 д. Городецкое, км 360+635 - км 363+580 п. Чижовка, км 365+140 - км 365+900 д. Утоки, Смоленская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</si>
  <si>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368+270 - км 368+800 д. Надворное, км 371+375 - км 372+235 д. Коски, км 375+835 - км 376+543 д. Любовка, км 379+915 - км 380+505 д. Валентиновка, км 381+400 - км 382+200 - обход г. Рославля км 0+000 - км 0+400 (транспортная развязка в двух уровнях), Смоленская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</si>
  <si>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382+300 - км 384+950 д. Кириллы, км 391+000 км 392+000 г. Рославль, км 395+705 - км 396+760 д. Бовальское, км 397+930 - км 398+430 д. Астапковичи, км 401+390 - км 403+000 д. Слобода, Смоленская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</si>
  <si>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Р-120 Орел - Брянск - Смоленск - граница с Республикой Белоруссия км 244+300 - км 245+704 д. Липовка км 247+148 - км 248+830 д. Горлово, км 249+325 - км 249+816 д. Вяхори, км 254+900 - км 256+250 д. Бодровка км 265+567 - км 266+970 д. Павловка, км 267+000 - км 267+750 д. Козловка, Смоленская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</si>
  <si>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Р-120 Орел - Брянск - Смоленск - граница с Республикой Белоруссия км 286+392 - км 287+236 д. Емельяновка, км 301+589 - км 302+500 д. Васьково, км 307+544 - км 308+171 д. Азаровка, км 308+400 - км 309+800 д. Дмитриевка, км 319+000 мост через реку Хмару, км 333+300 - км 334+730 н.п. Льнозавод, Смоленская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</si>
  <si>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Р-120 Орел - Брянск - Смоленск - граница с Республикой Белоруссия, юго-западный обход г. Смоленска км 21+700 - км 23+400 (транспортная развязка), Смоленская область
строительство</t>
  </si>
  <si>
    <t>Строительство пешеходного перехода в разных уровнях на автомобильной дороге Р-193 Воронеж - Тамбов на км 66+700 с. Дмитриевка, Воронежская область
проектные и изыскательские работы</t>
  </si>
  <si>
    <t>Освоение 19,9%</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</si>
  <si>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12+000 автомобильной дороги 1Р 193 Воронеж - Тамбов, Воронежская область
строительство</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</si>
  <si>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51+200 с. Ленино автомобильной дороги М-4 "Дон" - от Москвы через Воронеж, Ростов-на-Дону, Краснодар до Новороссийска, подъезд к г. Липецку, Липецкая область
строительство</t>
  </si>
  <si>
    <t>Выполнение 100 %</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</si>
  <si>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52+900 с. Хрущевка автомобильной дороги М-4 "Дон" - от Москвы через Воронеж, Ростов-на-Дону, Краснодар до Новороссийска, подъезд к г. Липецку, Липецкая область
строительство</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</si>
  <si>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53+500 с. Подгорное автомобильной дороги М-4 "Дон" - от Москвы через Воронеж, Ростов-на-Дону, Краснодар до Новороссийска, подъезд к г. Липецку, Липецкая область
строительство</t>
  </si>
  <si>
    <t>Освоение 77,9%</t>
  </si>
  <si>
    <t>Освоение 65,6%</t>
  </si>
  <si>
    <t>Освоение 18,5%</t>
  </si>
  <si>
    <t>Устройство искусственного электроосвещения на автомобильной дороге М-7 "Волга" Москва - Владимир - Нижний Новгород - Казань - Уфа (Подъезд к городу Иваново) на участке км 235+400 - км 238+152 с.Лопатницы, п.Красногвардейский, Владимирская область
проектные и изыскательские работы</t>
  </si>
  <si>
    <t>Строительство площадки отдыха на автомобильной дороге М-7 "Волга" Москва - Владимир - Нижний Новгород - Казань - Уфа на км 78+500 (слева), Московская область
проектные и изыскательские работы</t>
  </si>
  <si>
    <t>Освоение 52,5%</t>
  </si>
  <si>
    <t>Устройство искусственного электроосвещения на автомобильной дороге М-10 "Россия" Москва - Тверь - Великий Новгород - Санкт-Петербург км 158+100 - км 193+200, км 209+600 - 214+435, Тверская область
проектные и изыскательские работы</t>
  </si>
  <si>
    <t>Устройство искусственного электроосвещения на автомобильной дороге М-10 "Россия" Москва - Тверь - Великий Новгород - Санкт-Петербург км 302+602 - км 325+300, Тверская область
проектные и изыскательские работы</t>
  </si>
  <si>
    <t>Устройство искусственного электроосвещения на автомобильной дороге М-9 "Балтия" Москва - Волоколамск - граница с Латвийской Республикой на участке км 361+900 - км 362+350, Тверская область
проектные и изыскательские работы</t>
  </si>
  <si>
    <t>Строительство переходно-скоростных полос, светофорных объектов, установка осевого дорожного ограждения на автомобильной дороге М-10 "Россия" Москва - Тверь - Великий Новгород - Санкт-Петербург на участке км 29+300 - км 108+400, Московская область
проектные и изыскательские работы</t>
  </si>
  <si>
    <t>Строительство переходно-скоростных полос, светофорных объектов, установка шумозащитных экранов, установка осевого дорожного ограждения на автомобильной дороге М-10 "Россия" Москва - Тверь - Великий Новгород - Санкт-Петербург на участке км 108+400 - км 185+000, Тверская область
проектные и изыскательские работы</t>
  </si>
  <si>
    <t>Устройство искусственного электроосвещения на автомобильной дороге М-9 "Балтия" - от Москвы через Волоколамск до границы с Латвийской Республикой (на Ригу) на участках км 276+300 - км 276+750, км 321+850 - км 322+200, км 390+370 - км 392+000, Тверская область
проектные и изыскательские работы</t>
  </si>
  <si>
    <t>Освоение 35,3%</t>
  </si>
  <si>
    <t>Освоение 2,5%</t>
  </si>
  <si>
    <t>Освоение 98,0%</t>
  </si>
  <si>
    <t>Освоение 94,4%</t>
  </si>
  <si>
    <t>Строительство пешеходного перехода в разных уровнях на автомобильной дороге М-2 "Крым" Москва - Тула - Орел - Курск - Белгород - граница с Украиной км 664+650 н.п. Стрелецкое, Белгородская область
проектные и изыскательские работы</t>
  </si>
  <si>
    <t>Освоение 97,8%</t>
  </si>
  <si>
    <t>Освоение 89,5%</t>
  </si>
  <si>
    <t>Освоение 85,6%</t>
  </si>
  <si>
    <t>Строительство надземного пешеходного перехода на км 6+200 автомобильной дороги Московское малое кольцо через Икшу, Ногинск, Бронницы, Голицыно, Истру (участок от Горьковского шоссе до Егорьевского шоссе), Московская область
строительство</t>
  </si>
  <si>
    <t>Освоение 93,1%</t>
  </si>
  <si>
    <t>Освоение 90,9%</t>
  </si>
  <si>
    <t>Установка шумозащитного экрана на автомобильной дороге М-2 "Крым" Москва - Тула - Орел - Курск - Белгород - граница с Украиной на км 43 (лево, право) в районе д. Бережки, Московская область
проектные и изыскательские работы</t>
  </si>
  <si>
    <t>Устройство искусственного электроосвещения на автомобильной дороге Р-242 Пермь - Екатеринбург на участках км 185, км 222, км 325, км 335, Свердловская область
проектные и изыскательские работы</t>
  </si>
  <si>
    <t>Строительство пешеходного перехода в разных уровнях на км 13+430 автомобильной дороги Р-404 Тюмень - Тобольск - Ханты-Мансийск, Тюменская область
проектные и изыскательские работы</t>
  </si>
  <si>
    <t>Строительство пешеходного перехода в разных уровнях на км 193+560 автомобильной дороги Р-254 "Иртыш" Челябинск - Курган - Омск - Новосибирск, подъезд к городу Тюмень, Тюменская область
проектные и изыскательские работы</t>
  </si>
  <si>
    <t>Установка барьерного ограждения на автомобильной дороге М-5 "Урал" - от Москвы через Рязань, Пензу, Самару, Уфу до Челябинска, подъезд к г.Екатеринбургу на участке км 130+215 - км 150+218 (осевое), Свердловская область
проектные и изыскательские работы</t>
  </si>
  <si>
    <t>Освоение 5,2%</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</si>
  <si>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328+270 автомобильной дороги 1Р 242 Пермь - Екатеринбург, Свердловская область
строительство</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</si>
  <si>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Р-351 Екатеринбург-Тюмень на участке км 317+120 - км 320+683, Тюменская область
строительство</t>
  </si>
  <si>
    <t>Освоение 97,5%</t>
  </si>
  <si>
    <t>Освоение 36,0%</t>
  </si>
  <si>
    <t>Освоение 67,1%</t>
  </si>
  <si>
    <t>Освоение 61,1%</t>
  </si>
  <si>
    <t>Федеральное казенное учреждение "Федеральное управление автомобильных дорог "Дальний Восток" Федерального дорожного агентства"</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</si>
  <si>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А-375 "Восток" Хабаровск - Красный Яр - Ариадное - Чугуевка - Находка на участках км 6 - км 7 п. Тополево, км 10 - км 11 с. Мирное, км 29 п. Князе-Волконское, Хабаровский край
строительство</t>
  </si>
  <si>
    <t>Освоение 99,2%</t>
  </si>
  <si>
    <t>Освоение 98,8%</t>
  </si>
  <si>
    <t>Строительство пешеходных переходов в разных уровнях на км 1442+900, км 1445+100, км 1446+500, км 1460+050 автомобильной дороги М-5 "Урал" Москва - Рязань - Пенза - Самара - Уфа - Челябинск, Республика Башкортостан
проектные и изыскательские работы</t>
  </si>
  <si>
    <t xml:space="preserve"> Строительство пешеходного перехода в разных уровнях на км 39+250 автомобильной дороги Р-240 Уфа - Оренбург, Республика Башкортостан 
проектные и изыскательские работы</t>
  </si>
  <si>
    <t>Устройство искусственного электроосвещения на мосту через р. Чермасан на км 1268+052 автомобильной дороги М-7 "Волга" Москва - Владимир - Нижний Новгород - Казань - Уфа, Республика Башкортостан 
проектные и изыскательские работы</t>
  </si>
  <si>
    <t>Устройство искусственного электроосвещения на автомобильной дороге Р-240 Уфа - Оренбург на участках км 16+900 - км 110+400, км 143+350 - км 146+150, км 174+000 - км 180+300, км 205+300 - км 206+400, на путепроводе через железную дорогу на км 213+700, км 245+200 - км 247+000, км 252+600 - км 255+300, км 264+700 - км 266+100, км 271+600 - км 274+400, на мосту через реку Юшатырь на км 272+090, Республика Башкортостан
проектные и изыскательские работы</t>
  </si>
  <si>
    <t>Устройство искусственного электроосвещения на автомобильной дороге Р-240 Уфа - Оренбург на участке км 292+250 - км 294+600 с.Октябрьское, Оренбургская область
проектные и изыскательские работы</t>
  </si>
  <si>
    <t>Устройство искусственного электроосвещения на мосту через реку Салмыш на км 315+327 автомобильной дороги Р-240 Уфа - Оренбург, Оренбургская область
проектные и изыскательские работы</t>
  </si>
  <si>
    <t>Освоение 77,2%</t>
  </si>
  <si>
    <t>Освоение 97,2%</t>
  </si>
  <si>
    <t>Освоение 84,9%</t>
  </si>
  <si>
    <t>Освоение 82,7%</t>
  </si>
  <si>
    <t>Освоение 34,7%</t>
  </si>
  <si>
    <t>Освоение 83,9%</t>
  </si>
  <si>
    <t>Освоение 28,3%</t>
  </si>
  <si>
    <t>Освоение 30,8%</t>
  </si>
  <si>
    <t>Установка барьерного ограждения на автомобильной дороге Р-21 "Кола" Санкт-Петербург - Петрозаводск - Мурманск - Печенга - граница с Королевством Норвегия на участке км 80+060 - км 256+455, Ленинградская область (1 этап)
строительство</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</si>
  <si>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Р-23 Санкт-Петербург - Псков - Пустошка - Невель - граница с Республикой Белоруссия в г. Пскове на участке км 290+650 - км 291+200, Псковская область
строительство</t>
  </si>
  <si>
    <t>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подъезд к городу Майкоп на участке км 82+950 - км 83+100, Республика Адыгея
проектные и изыскательские работы</t>
  </si>
  <si>
    <t>Реконструкция укрепительных сооружений на автомобильной дороге А-147 Джубга - Сочи - граница с Республикой Абхазия на участках км 181+382 - км 181+409, км 183+678 - км 183+799, км 209+330 - км 209+394, Краснодарский край
проектные и изыскательские работы</t>
  </si>
  <si>
    <t>Строительство пешеходного перехода в разных уровнях на км 3+750 автомобильной дороги А-290 Новороссийск - Керченский пролив - граница с Украиной, Краснодарский край
проектные и изыскательские работы</t>
  </si>
  <si>
    <t>2.5.132</t>
  </si>
  <si>
    <t>2.5.133</t>
  </si>
  <si>
    <t>2.5.134</t>
  </si>
  <si>
    <t>Реконструкция укрепительных сооружений на автомобильной дороге А-147 Джубга - Сочи - граница с Республикой Абхазия на участках км 163+100 - км 163+150, км 167+374 - км 167+431, км 170+120 - км 170+150, км 172+820 - км 172+950, Краснодарский край
проектные и изыскательские работы</t>
  </si>
  <si>
    <t>2.5.135</t>
  </si>
  <si>
    <t>Освоение 64,5%</t>
  </si>
  <si>
    <t>2.5.136</t>
  </si>
  <si>
    <t>2.5.137</t>
  </si>
  <si>
    <t>Расходы на мероприятия по повышению уровня обустройства автомобильных дорог федерального значения. Устройство защитных сооружений на автомобильной дороге Адлер (автомобильная дорога Джубга - Сочи) - Красная Поляна на участке км 22 - км 48, Краснодарский край
строительство</t>
  </si>
  <si>
    <t>Освоение 71,2%</t>
  </si>
  <si>
    <t>2.5.138</t>
  </si>
  <si>
    <t>2.5.139</t>
  </si>
  <si>
    <t>Освоение 84,7%</t>
  </si>
  <si>
    <t>2.5.140</t>
  </si>
  <si>
    <t>2.5.141</t>
  </si>
  <si>
    <t>Строительство автобусных остановок на км 834, км 842, км 850, км 853 (слева, справа) автомобильной дороги М-7 "Волга" Москва - Владимир - Нижний Новгород - Казань - Уфа, Республика Татарстан
проектные и изыскательские работы</t>
  </si>
  <si>
    <t>2.5.142</t>
  </si>
  <si>
    <t>Освоение 30,6%</t>
  </si>
  <si>
    <t>2.5.143</t>
  </si>
  <si>
    <t>2.5.144</t>
  </si>
  <si>
    <t>Освоение 98,1%</t>
  </si>
  <si>
    <t>2.5.145</t>
  </si>
  <si>
    <t>2.5.146</t>
  </si>
  <si>
    <t>2.5.147</t>
  </si>
  <si>
    <t>2.5.148</t>
  </si>
  <si>
    <t>2.5.149</t>
  </si>
  <si>
    <t>Освоение 94,7%</t>
  </si>
  <si>
    <t>2.5.150</t>
  </si>
  <si>
    <t>2.5.151</t>
  </si>
  <si>
    <t>2.5.152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</si>
  <si>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Р-239  Казань - Оренбург на участке км 142+300 - км 143+300 н.п.Тат.Сарсазы, Республика Татарстан
строительство</t>
  </si>
  <si>
    <t>2.5.153</t>
  </si>
  <si>
    <t>2.5.154</t>
  </si>
  <si>
    <t>Строительство пешеходного перехода в разных уровнях на км 853 автомобильной дороги М-7 "Волга" Москва - Владимир - Нижний Новгород - Казань - Уфа, Республика Татарстан
строительство</t>
  </si>
  <si>
    <t>Освоение 51,8%</t>
  </si>
  <si>
    <t>2.5.155</t>
  </si>
  <si>
    <t>Устройство искусственного электроосвещения на автомобильной дороге М-5 "Урал" Москва - Рязань - Пенза - Самара - Уфа - Челябинск, подъезд к г.Екатеринбург на участках км 23+322 - км 25+090, км 33+000 - км 33+660, км 57+040 - км 57+520, Челябинская область
проектные и изыскательские работы</t>
  </si>
  <si>
    <t>2.5.156</t>
  </si>
  <si>
    <t>Устройство искусственного электроосвещения на автомобильной дороге Р-254 "Иртыш" Челябинск - Курган - Омск - Новосибирск на участке км 12+950 - км 465+331, Челябинская и Курганская области
проектные и изыскательские работы</t>
  </si>
  <si>
    <t>2.5.157</t>
  </si>
  <si>
    <t>Расходы на мероприятия по повышению уровня обустройства автомобильных дорог федерального значения. Устройство искусственного электроосвещения М-5 "Урал" - от Москвы через Рязань, Пензу, Самару, Уфу до Челябинска. Подъезд к г. Екатеринбург на участке км 11+400 - км 130+169, Челябинская область
строительство</t>
  </si>
  <si>
    <t>2.5.158</t>
  </si>
  <si>
    <t>Расходы на мероприятия по повышению уровня обустройства автомобильных дорог федерального значения. Устройство искусственного электроосвещения М-36 Челябинск - Троицк до границы с Республикой Казахстан (на Кустанай, Караганду, Балхаш, Алма-Ату) км 16+270 - км 144+430, в Челябинской области
строительство</t>
  </si>
  <si>
    <t>2.5.159</t>
  </si>
  <si>
    <t>Устройство искусственного электроосвещения на автомобильной дороге Р-354 Екатеринбург - Шадринск - Курган на участке км 279+394 -  км 282+440, Курганская область
проектные и изыскательские работы</t>
  </si>
  <si>
    <t>2.5.160</t>
  </si>
  <si>
    <t>2.5.161</t>
  </si>
  <si>
    <t>Освоение 31,9%</t>
  </si>
  <si>
    <t>2.5.162</t>
  </si>
  <si>
    <t>Освоение 52,4%</t>
  </si>
  <si>
    <t>2.5.163</t>
  </si>
  <si>
    <t>Освоение 67,5%</t>
  </si>
  <si>
    <t>2.5.164</t>
  </si>
  <si>
    <t>2.5.165</t>
  </si>
  <si>
    <t>2.5.166</t>
  </si>
  <si>
    <t>2.5.167</t>
  </si>
  <si>
    <t>2.5.168</t>
  </si>
  <si>
    <t>2.5.169</t>
  </si>
  <si>
    <t>2.5.170</t>
  </si>
  <si>
    <t>2.5.171</t>
  </si>
  <si>
    <t>2.5.172</t>
  </si>
  <si>
    <t>2.5.173</t>
  </si>
  <si>
    <t>2.5.174</t>
  </si>
  <si>
    <t>2.5.175</t>
  </si>
  <si>
    <t>2.5.176</t>
  </si>
  <si>
    <t>2.5.177</t>
  </si>
  <si>
    <t>2.5.178</t>
  </si>
  <si>
    <t>2.5.179</t>
  </si>
  <si>
    <t>2.5.180</t>
  </si>
  <si>
    <t>Освоение 37,7%</t>
  </si>
  <si>
    <t>Строительство стационарного пункта весового контроля на км 302 автомобильной дороги Р-119 Орел - Ливны - Елец - Липецк - Тамбов, Липецкая область
проектные и изыскательские работы</t>
  </si>
  <si>
    <t>Реконструкция стационарного пункта весового контроля на км 384 автомобильной дороги М-7 "Волга" Москва - Владимир - Нижний Новгород - Казань - Уфа, Нижегородская область
проектные и изыскательские работы</t>
  </si>
  <si>
    <t>Строительство стационарного пункта весового контроля на км 343 автомобильной дороги Р-158 Нижний Новгород - Арзамас - Саранск - Исса - Пенза - Саратов, Пензенская область
проектные и изыскательские работы</t>
  </si>
  <si>
    <t>Строительство стационарного пункта весового контроля на км 725 автомобильной дороги А-370 "Уссури" Хабаровск - Владивосток, Приморский край 
проектные и изыскательские работы</t>
  </si>
  <si>
    <t>Строительство стационарного пункта весового контроля на км 35 автомобильной дороги А-375 "Восток" Хабаровск - Красный Яр - Ариадное - Чугуевка - Находка, Хабаровский край 
проектные и изыскательские работы</t>
  </si>
  <si>
    <t>Освоение 66,7%</t>
  </si>
  <si>
    <t> 2.6.10</t>
  </si>
  <si>
    <t>Строительство стационарного пункта весового контроля на участке км 1452 - км 1454 автомобильной дороги М-5 "Урал" Москва - Рязань - Пенза - Самара - Уфа - Челябинск, Республика Башкортостан
проектные и изыскательские работы</t>
  </si>
  <si>
    <t> 2.6.11</t>
  </si>
  <si>
    <t>Строительство стационарного пункта весового контроля на участке км 1318 - км 1319 автомобильной дороги М-7 "Волга" Москва - Владимир - Нижний Новгород - Казань - Уфа, Республика Башкортостан
проектные и изыскательские работы</t>
  </si>
  <si>
    <t> 2.6.12</t>
  </si>
  <si>
    <t>Строительство стационарного пункта весового контроля на участке км 17 - км 18 автомобильной дороги Р-240 Уфа - Оренбург, Республика Башкортостан
проектные и изыскательские работы</t>
  </si>
  <si>
    <t>Освоение 38,8%</t>
  </si>
  <si>
    <t> 2.6.13</t>
  </si>
  <si>
    <t>Освоение 28,1%</t>
  </si>
  <si>
    <t> 2.6.14</t>
  </si>
  <si>
    <t>Освоение 31,3%</t>
  </si>
  <si>
    <t> 2.6.15</t>
  </si>
  <si>
    <t>Освоение 29,8%</t>
  </si>
  <si>
    <t> 2.6.16</t>
  </si>
  <si>
    <t> 2.6.17</t>
  </si>
  <si>
    <t> 2.6.18</t>
  </si>
  <si>
    <t>Реконструкция стационарного пункта весового контроля на км 11 автомобильной дороги А-290 Новороссийск - Керченский пролив - граница с Украиной, Краснодарский край
проектные и изыскательские работы</t>
  </si>
  <si>
    <t> 2.6.19</t>
  </si>
  <si>
    <t>Строительство стационарного пункта весового контроля на км 90+100 автомобильной дороги А-295 Йошкар-Ола - Зеленодольск - автомобильная дорога М-7 "Волга", Республика Марий Эл 
проектные и изыскательские работы</t>
  </si>
  <si>
    <t> 2.6.20</t>
  </si>
  <si>
    <t>Строительство стационарного пункта весового контроля на км 705+900 автомобильной дороги Р-176 "Вятка" Чебоксары - Йошкар-Ола - Киров - Сыктывкар, Республика Коми
проектные и изыскательские работы</t>
  </si>
  <si>
    <t> 2.6.21</t>
  </si>
  <si>
    <t>Строительство стационарного пункта весового контроля на км 54 автомобильной дороги А-322 Барнаул - Рубцовск - граница с Республикой Казахстан, Алтайский край
проектные и изыскательские работы</t>
  </si>
  <si>
    <t>Центральный ФО</t>
  </si>
  <si>
    <t>Владимирская область (соглашение № ФДА 48/3-с-1 от 15.07.2015)</t>
  </si>
  <si>
    <t>Транспортная развязка в начальной точке автомобильной дороги Владимир-Муром-Арзамас. I очередь строительства - от пл. Фрунзе до развязки с Ерофеевским спуском (включительно)</t>
  </si>
  <si>
    <t>Московская область (соглашение № 48/10-с от 03.09.2014, допсоглашения № 1 ФДА 48/10-с-1 от 22.12.2014, №2 ФДА 48/10-с-2 от 29.12.2014, №3 ФДА 48/10-с-1 от 14.08.2015)</t>
  </si>
  <si>
    <t>Строительство автомобильной дороги "Южный обход г. Подольска" в Подольском районе, городском округе Подольск 1)</t>
  </si>
  <si>
    <t>Строительство путепроводов в местах пересечения железнодорожных путей и автомобильных дорог регионального значения</t>
  </si>
  <si>
    <t>Строительство транспортной развязки на пересечении Лыткаринского шоссе и  магистрали М-5 "Урал" в Люберецком районе Московской области</t>
  </si>
  <si>
    <t>Строительство автомобильной дороги от транспортной развязки на 14 км МКАД  до  транспортной развязки 21 км магистрали М-5 "Урал" на участке от эстакады через железную дорогу и Дзержинское шоссе до  транспортной развязки на 21 км магистрали М-5 "Урал"</t>
  </si>
  <si>
    <t>Строительство путепровода через ж/д на 2 км а/д "Москва-Санкт-Петербург"-Головково (пл.Головково) (автомобильная  дорога)</t>
  </si>
  <si>
    <t>Строительство автомобильной дороги "Обход поселка Авиационный от автомобильной дороги Авиационная -Ловцово-Лямцино-ММК" в городском округе Домодедово Московской области 2)</t>
  </si>
  <si>
    <t>Строительство путепровода через ж/д на 2 км а/д "Москва-Санкт-Петербург"-Головково (пл.Головково) (путепровод)</t>
  </si>
  <si>
    <t>Реконструкция Лихачевского шоссе в г.Долгопрудном Московской области</t>
  </si>
  <si>
    <t>Орловская область (соглашение № ФДА 48/11-с-2 от 14.08.2015)</t>
  </si>
  <si>
    <t>Строительство и реконструкция автомобильных дорог общего пользования местного значения</t>
  </si>
  <si>
    <t>Северо-западный ФО</t>
  </si>
  <si>
    <t>Ленинградская область (соглашение № ФДА 48/24-с-1 от 19.12.2014, допсоглашение №1 ФДА 48/24-с-1 от 22.07.2015)</t>
  </si>
  <si>
    <t>Строительство автодорожного путепровода на станции Возрождение участка Выборг-Каменногорск взамен закрываемого переезда на ПК 26+30.92, ПК 1276+10.80 и ПК 15+89,60</t>
  </si>
  <si>
    <t>город Санкт-Петербург (соглашение № ФДА 48/28-с от 27.06.2014, допсоллашение №1 ФДА 48/28-с-1 от 11.11.2014)</t>
  </si>
  <si>
    <t>Южный ФО</t>
  </si>
  <si>
    <t>Волгоградская область (соглашение № ФДА 48/41-с-1 от 20.08.2014, допсоглашения №1 ФДА 48/41-с-3 от 29.12.2014, №2 ФДА 48/41-с-1 от 28.07.2015)</t>
  </si>
  <si>
    <t>3.1.24</t>
  </si>
  <si>
    <t>Приволжский ФО</t>
  </si>
  <si>
    <t>Нижегородская область (соглашение № ФДА 48/50-с от 25.06.2014, допсоглашение №1 ФДА 48/50-с-1 от 20.07.2015)</t>
  </si>
  <si>
    <t>3.1.25</t>
  </si>
  <si>
    <t>Пензенская область (соглашение № ФДА 48/52-с от 11.11.2014)</t>
  </si>
  <si>
    <t>3.1.26</t>
  </si>
  <si>
    <t>Саратовская область (соглашение № ФДА 48/55-с-1 от 06.07.2015)</t>
  </si>
  <si>
    <t>3.1.27</t>
  </si>
  <si>
    <t>Строительство Мостового перехода через судоходный канал в г. Балаково Саратовской области</t>
  </si>
  <si>
    <t>Сибирский  ФО</t>
  </si>
  <si>
    <t>Красноярский край (соглашение № ФДА 48/69-с от 09.04.2015)</t>
  </si>
  <si>
    <t>3.1.28</t>
  </si>
  <si>
    <t>Кемеровская область (соглашение № ФДА 48/71-с от 19.06.2014, допсоглашение №1 ФДА 48/71-с-1 от 06.07.2015)</t>
  </si>
  <si>
    <t>3.1.29</t>
  </si>
  <si>
    <t>Омская область (соглашение № ФДА 48/73-с-1 от 09.06.2015)</t>
  </si>
  <si>
    <t>3.1.30</t>
  </si>
  <si>
    <t>3.1.31</t>
  </si>
  <si>
    <t>3.13.2</t>
  </si>
  <si>
    <t>3.1.33</t>
  </si>
  <si>
    <t>3.1.34</t>
  </si>
  <si>
    <t>Калининградская область (соглашение № ФДА 48/23-с-2 от 12.08.2015)</t>
  </si>
  <si>
    <t>3.2.1</t>
  </si>
  <si>
    <t>.Реконструкция участка автомобильной дороги Калининград-Мамоново II (пос.Новоселово) - граница Республики Польша км 25,0 - км 38,8 и устройство мостового перехода км 22,6 (II этап)</t>
  </si>
  <si>
    <t>3.2.2</t>
  </si>
  <si>
    <t>Мероприятия по софинансированию объектов улично-дорожной сети подпрограммы "Строительство и реконструкция транспортной инфраструктуры" программы подготовки к проведению в 2018 году в Российской Федерации чемпионата мира по футболу</t>
  </si>
  <si>
    <t>город Санкт-Петербург (соглашение № ФДА 48/28-с-1 от 14.08.2015)</t>
  </si>
  <si>
    <t>3.2.3</t>
  </si>
  <si>
    <t>.Путепроводная развязка на пересечении Пулковского шоссе с Дунайским пр.</t>
  </si>
  <si>
    <t>Волгоградская область (соглашение № ФДА 48/41-С-2 от 31.07.2015)</t>
  </si>
  <si>
    <t>3.2.4</t>
  </si>
  <si>
    <t>,Реконструкция автомобильной дороги "Шоссе Авиаторов" от международного аэропорта Волгоград до ул. Историческая ("Самарский разъезд")</t>
  </si>
  <si>
    <t>Ростовская область (соглашение № ФДА 48/42-с-1 от 14.08.2015)</t>
  </si>
  <si>
    <t>3.2.5</t>
  </si>
  <si>
    <t>.Строительство магистральной улицы общегородского значения от Южного подъезда до ул. Левобережная</t>
  </si>
  <si>
    <t>3.2.6</t>
  </si>
  <si>
    <t>Республика Мордовия (соглашение № ФДА 48/45-С-1 от 15.07.15, (ДС №1 от 28.09.2015))</t>
  </si>
  <si>
    <t>3.2.7</t>
  </si>
  <si>
    <t>Строительство транспортной развязки на пересечении ул. Красная и Севастопольская, г. Саранск, обеспечивающей подъезд к аэропорту</t>
  </si>
  <si>
    <t>3.2.8</t>
  </si>
  <si>
    <t>Мероприятия по сифинансированию объектов улично-дорожной сети подпрограммы "Строительство и реконструкция транспортной инфраструктуры" программы подготовки к проведению в 2018 году в Российской Федерации чемпионата мира по футболу</t>
  </si>
  <si>
    <t>Нижегородская область (соглашение № ФДА 48/50-с от 25.06.14, (ДС №1 ФДА 48/50-с-1 от 20.07.2015))</t>
  </si>
  <si>
    <t>3.2.9</t>
  </si>
  <si>
    <t>Самарская область (соглашение № ФДА 48/54-С-1 от 16.07.2015)</t>
  </si>
  <si>
    <t>3.2.10</t>
  </si>
  <si>
    <t>Реконструкция автомобильной дороги Волжский - аэропорт "Курумоч"</t>
  </si>
  <si>
    <t>3.2.11</t>
  </si>
  <si>
    <t>Реконструкция Московского шосее на участке от проспекта Кирова до АЗС № 115 "Роснефть" городского округа Самара, обеспечивающего подъезд к стадиону</t>
  </si>
  <si>
    <t xml:space="preserve">В отчетном периоде ФКУ «Ространсмодернизация» совместно с ОАО «РЖД» разработан и утвержден план мероприятий по созданию железнодорожного подхода к транспортному переходу через Керченский пролив в рамках Проекта (далее - План мероприятий, направлен Заместителю Председателя Правительства Российской Федерации Д.Н. Козаку письмом Минтранса России от 17.06.2015 № АЦ-11/7374), предусматривающий завершение строительных работ и ввод в эксплуатацию железнодорожной инфраструктуры от станции Вышестеблиевская до транспортного перехода через Керченский пролив до конца 2018 года.   Между ФКУ «Ространсмодернизация» и ДКРС ОАО «РЖД» заключены Государственные контракты № РТМ-121/14 от 15.12.2014 на выполнение работ на железнодорожном участке от 0 км до 26 км и № РТМ-72/15 от 11.08.2015 на выполнение работ на ст. Вышестиблиевская, железнодорожном участке 26 км-грузовой двор, технологической дороге от ст. Вышестиблиевская до пересечения с автомобильной дорогой Тамань-Волна, на грузовом дворе.
В настоящее время в рамках выполнения Государственных контрактов строительство осуществляется на протяжении от станции Вышестеблиевская (включительно) до пересечения с автодорогой Тамань – Волна (33 км железнодорожного пути). В том числе, по состоянию на 30.09.2015 на станции Вышестеблиевская произведено устройство 63,26 тыс. м3 земляного полотна (86,8% общего объема работ), укладка 2,676 км (20,3%) путей и 22 (из 56) стрелочных переводов. На участке 0 км - 26 км (включая обгонный пункт 22 км) произведено устройство 1225,99 тыс. м3 земляного полотна (55,2%), 21,27 км верхнего строения пути (35,3%) и 31 ИССО (искусственные сооружения) (100%). На участке от 26 км до пересечения с автодорогой Тамань - Волна начаты работы по устройству земляного полотна – 59,01 км (9,6%). На грузовом дворе осуществлены устройство 94,38 тыс. м3 земельного полотна (96%), укладка 0,2 км (6,4%) путей и 2-х (33,3%) стрелочных переводов. По всей трассе технологической дороги снят почвенно-растительный слой, на 7 км трассы уложен асфальт. На остальных участках ведутся работы по отсыпке основания дороги и стабилизации верхнего слоя.
</t>
  </si>
  <si>
    <t xml:space="preserve">В отчетном периоде по Этапу I - Объекты железнодорожного транспорта получено разрешение Минстроя Российской Федерации на строительство объектов ж/д транспорта от 26.06.2015 № 00-0000362-2015МС.                                                                                                                                                                             За отчетный период по этапу I в рамках строительства объекта выполнены следующие виды работы: 
1) частичная разработка рабочей документации;
2) разработка проекта производства геодезических работ (ППГР);
3) получение разрешения на строительство объектов ж/д транспорта от 26.06.2015 № 00-0000362-2015МС, выданное Минстроем Российской Федерации;
4) спасательные археологические работы на объекте археологического наследия (ОАН) Первостроителей-3. Получено согласование на проведение земляных и строительных работ от Департамента культуры Приморского края от 15.06.2015 №36/2248;
5) разбивочные геодезические работы, вынос и закрепление трасс (пути общего и необщего пользования ОАО «РЖД»);
6) работы подготовительного периода;
7) земляные работы по устройству насыпи, выемке;
8) работы по строительству искусственных сооружений;
9) 1 этап имущественно-правовой инвентаризации земельных участков и иных объектов недвижимости в границах полосы постоянного и временного отвода железной дороги;
10) согласование администрацией Находкинского городского округа документации по планировке территории (далее – ДПТ). 
За отчетный период по Этапу II выполнены следующие виды работ:
1) разработка рабочей документации в полном объеме;
2) получение разрешения на строительство объектов морского транспорта от 13 марта 2015 г. № RU77203000-АД-39/13 и решения Амурского бассейнового водного управления о предоставлении водного объекта в пользование для производства строительных работ на участках берегоукрепления и причалов №№1,2;
3) частичное возмещение последствий негативного воздействия на состояние водных биоресурсов путем выпуска мальков в соответствии с мероприятиями, согласованными Росрыболовством от 09.06.2015 №445;
</t>
  </si>
  <si>
    <t xml:space="preserve">Государственный контракт от 13.01.2010 №01/10 на проектирование расторгнут  Заказчиком в одностороннем порядке из-за невыполнения подрядчиком своих контрактных обязательств. Судебные споры завершены в пользу ФКУ «Ространсмодернизация».  Вместе с тем:
-заинтересованность стивидоров/частных инвесторов в реализации второго этапа проекта на данный момент не подтверждается;
-существующие на данный момент в Ростовском порту перевалочные мощности уже способны осуществить перевалку целевых 16 млн.тонн в год при их обеспечении соответствующей транспортной (железнодорожной) инфраструктурой.
В связи с вышесказанным предполагается отказаться от реализации второго этапа проекта и перенести средства федерального бюджета в размере 98,1 млн. рублей на 2016 год. Соответствующие изменения направлены на согласование в Минэкономразвития России и Минфин России в рамках корректировки федеральной целевой программы «Развитие транспортной системы России (2010-2020 годы)» и будут внесены в федеральную адресную инвестиционную программу после внесения изменений в Программу.
В настоящее время планируются конкурсные процедуры, по результатам которых в 2016 году планируется заключение государственного контракта на актуализацию проектно-сметной документации комплексного проекта в соответствии с  утвержденными лимитами бюджетных обязательств.
 Начало строительства комплексного проекта запланировано на 2017 год. 
</t>
  </si>
  <si>
    <t xml:space="preserve">В отчетном преиоде была проведена подготовительная работа, связанная с оформлением земельных участков под строительство и приведением в соответствие с законодательством РФ документов территориального планирования Кольского района Мурманской области:
1) заключены договора с Октябрьской железной дорогой на пользование земельными участками, находящимися в ведении РЖД;
2) произведены взрывы скального грунта на Западной эстакаде мостового перехода через р. Тулома;
3) производилась срезка растительного слоя на ПК539-ПК543, ПК456-ПК467; 
4) производилась отсыпка первого слоя земляного полотна на ПК 539;
5) оформлены в постоянное бессрочное пользование Государственного заказчика земельные участки категории лесного фонда, сельскохозяйственного назначения, земли запаса;
6) разработаны и прошли государственную экспертизу проекты освоения лесов;
7) осуществлен перевод участков земель сельскохозяйственного назначения в категорию земель промышленности и транспорта;
8) разработаны, согласованы (путем проведения публичных слушаний) и приняты Советом народных депутатов поправки в генеральный план п.г.т. Молочный, связанные с прохождением линии новой железной дороги по территории муниципального образования;
9) разработаны, приведены в соответствие со схемами территориального планирования Российской Федерации и Мурманской области проекты межевания и планировки территории Кольского района; 
10) проведены согласования в муниципалитетах Кольского района и утверждение в Федеральном агентстве железнодорожного транспорта («Росжелдор») проектов межевания и планировки территории.
23 июля 2015 года Министерством строительства и жилищно-коммунального хозяйства Российской федерации выдано разрешение на строительство объекта капитального строительства «Комплексное развитие Мурманского транспортного узла» Этап I – Железнодорожная линия: ст.Выходной – мостовой переход через р. Тулома – ст. Мурмаши-2 – ст. Лавна». 
</t>
  </si>
  <si>
    <t xml:space="preserve">В отчетном периоде велись работы по строительству объекта федеральной собственности - речного порта, а именно:
1) устройство защитных стенок из грунто-цементных свай (ГЦС) по 
причальной стенке; 
2) устройство земляного полотна под укладку верхнего строения пути, 
балансировка и выправка внутриплощадочных железнодорожных путей; 
3) разработка грунта перед причальной стенкой; 
4) монтаж резиновых отбойных устройств по причальной стенке;
5) завершение работ по внутриплощадочным автодорогам;
6) подготовка фундаментов под модули МКАТС;
7) укладка дорожных плит прикордонной полосы;
8) завершение работ по противорадиационному укрытию;
9) добалансировка и выправка пути приемоотправочного парка станции 
Свияжск;
10) регулировка контактной сети приемоотправочного парка станции 
Свияжск;
11) переустройство автоблокировки перегона Свияжск-Ходяшево;
12) устранение замечаний Ростехнадзора.
В настоящее время ведется проверка объекта Приволжским управлением Ростехнадзора. По указанию ФКУ «Ространсмодернизация» начата проверка объекта ФГУП «Единая группа заказчика». </t>
  </si>
  <si>
    <t xml:space="preserve">Проект реализуется комплексно, за счет средств федерального бюджета и  средств частных инвесторов. 22.09.2015 с ЗАО «Акватик» по соглашению сторон расторгнут Государственный контракт №РТМ-86/11 от 24.10.2011. 30.09.2015 работы по заключительному этапу (получение положительного заключения ФАУ «Главгосэкспертиза России») включены в план-график размещения госзаказов. 
Определен генеральный проектировщик инвестиционной составляющей объекта - ЗАО «Казанский ГипроНИИавиапром».
В течение отчетного периода выполнялись работы по актуализации технических условий и получению новых ТУ по федеральной составляющей проекта и проектированию объектов частных инвесторов. Совместно с частным инвестором и генеральным проектировщиком  проводились совещания по синхронизации действий сторон по вопросу передачи проектной документации на комплексный объект (объекты федеральной собственности и объекты частных инвесторов) в ФАУ «Главгосэкспертиза России». 
Кроме того, в отчетном периоде продолжились работы по подготовке инвестиционного соглашения с частным инвестором с  уточнением  обязательств сторон, направленные на актуализацию сроков и объемов инвестиций.
</t>
  </si>
  <si>
    <t>Реконструкция и перепланировка административного здания по адресу  ул. Рождественка, д. 1, стр. 1</t>
  </si>
  <si>
    <t>Выполнены работы по демонтажу, перепланировке, начаты работы по отделке и инженерии.</t>
  </si>
  <si>
    <t>Выполнен следующий объем работ: отсыпка земляного полотна - 73 тыс. м3 , уложено 3,8 км рельсо-шпальной решетки (РШР), балластировка пути - 4,2 тыс. м3, шумозащитный экран -120 пм.</t>
  </si>
  <si>
    <t>Введена в эксплуатацию после реконструкции ст. Трубная (уложено станционных путей - 11,1 км и стрелочных переводов - 20 комплектов). Пдробно о выполненных мероприятиях -  см. в форме 1</t>
  </si>
  <si>
    <t>Выполняются  мероприятия по реконструкции станций имени М. Горького, Гумрак, Тимашевская и участка Тимашевская - Кирпильский.</t>
  </si>
  <si>
    <t>Выполнены следующие работы: подготовка земляного полотна – 955,3 тыс. м3;  балластировка пути – 150,2 тыс. м3; ИССО – 42 шт.; укладка пути – 56,8 км; укладка бесстыкового пути – 34,2 км; укладка стрелочных  переводов – 55 комплексов; проложено: кабель автоблокировки – 597,8 км, кабель связи – 231,1 км, волоконно-оптический кабель – 151,8 км.</t>
  </si>
  <si>
    <t>Восстановление объектов железнодорожного транспорта в Чеченской Республике</t>
  </si>
  <si>
    <t xml:space="preserve">В настоящий момент проводятся работы по отсыпке земляной насыпи и разработке выемки на железнодорожной линии ст. Чульбас – Инаглинский угольный комплекс с ПК 0+00 до ПК 57+00. Кроме того, проводятся земляные работы на станции Чульбас (разработан котлован, выполнены работы по устройству основания, ведется отсыпка землеполотна). Отсыпана притрассовая автодорога до ПК 27 (ПК 49+00 железнодорожной линии).
Объездная дорога путепровода по автодороге «Лена» выполнена на 100%, открыто движение.
На ст. Чульбас завершены работы по прокладке водопропускных труб.
</t>
  </si>
  <si>
    <t xml:space="preserve">Задача 2.1   "Строительство железнодорожных линий для организации  перевозок пассажиров в рамках проведения мероприятий Всемирной летней универсиады 2013 г. в г. Казани, 22 зимней Олимпиады 2014 г. в г. Сочи "            </t>
  </si>
  <si>
    <t>Организация интермодальных перевозок на участке Сочи - Адлер - аэропорт Сочи</t>
  </si>
  <si>
    <t>Усиление инфраструктуры ж.д. линии Туапсе - Адлер</t>
  </si>
  <si>
    <t>Завершено строительство двухпутной вставки на перегоне Водопадный-Лазаревская. Выполнено:  устройство нового пути – 0,827 км со всеми  обустройствами,  контактная сеть – 0,7 км,   устройство подпорных стен – 696,73 п.м.,   мост 1-го, 2-го пути – 13м,   шумозащитный экран 120 п.м. и пр.  27 апреля 2012 года последний законченный строительством перегон Водопадный-Лазаревская принят комиссией в эксплуатацию, открыто движение поездов.</t>
  </si>
  <si>
    <t>Строительство железнодорожной линии Прохоровка – Журавка - Чертково – Батайск  (участок  Журавка - Миллерово)</t>
  </si>
  <si>
    <t>Приобретен 151 новый пассажирский вагон</t>
  </si>
  <si>
    <t xml:space="preserve">Приобретено 194 единицы подвижного состава </t>
  </si>
  <si>
    <t>Задача 3.1   "Развитие сети железных дорог на направлениях транспортных коридоров"</t>
  </si>
  <si>
    <t>Обновлено 574 единицы, в том числе :приобретено 352 локомотива и модернизировано - 222 единицы.</t>
  </si>
  <si>
    <t xml:space="preserve"> ОАО "РЖД" модернизировано - 305 грузовых вагонов. Приобретено 20298 вагонов</t>
  </si>
  <si>
    <t>Продолжаются  работы по оснащению средствами ТСО  участков высокоскоростных магистралей Москва - С-Петербург и С-Петербург -Бусловская,    в том числе  участка Завидово – Подсолнечная, а также на других объектах железнодорожного транспорта. Подробно в форме 1.</t>
  </si>
  <si>
    <t>5 ПРОЧИЕ</t>
  </si>
  <si>
    <t xml:space="preserve">Строительство железнодорожной линии Прохоровка - Журавка - Чертково - Батайск </t>
  </si>
  <si>
    <t>По состоянию на 01.10.2015 патрульные суда не поставлены. Срок исполнения контракта - 30.11.2015</t>
  </si>
  <si>
    <t>Реконструкция автомобильной дороги А-141 Брянск - Смоленск до границы с Республикой Беларусь (через Рудню, на Витебск) на участке км 129 - км 154 в Брянской области. Корректировка
проектные и изыскательские работы</t>
  </si>
  <si>
    <r>
      <rPr>
        <b/>
        <i/>
        <sz val="11"/>
        <rFont val="Times New Roman"/>
        <family val="1"/>
      </rPr>
      <t>«Комплексное развитие Новороссийского транспортного узла (Краснодарский край)» Подпроект 3: Создание объектов железнодорожной инфраструктуры за счет средств федерального бюджета. «Строительство станции в районе разъезда 9 км Северо-Кавказской железной дороги»</t>
    </r>
    <r>
      <rPr>
        <sz val="11"/>
        <rFont val="Times New Roman"/>
        <family val="1"/>
      </rPr>
      <t xml:space="preserve">
В настоящее время строительно-монтажные работы, предусмотренные условиями государственного контракта, выполнены в полном объеме.
В I квартале осуществлялась приемка проектно-сметной документации,  прошедшей повторную экспертизу в 2014 году и получившей положительные заключения ФАУ «Главгосэкспертиза России» по результатам проверки проектной документации и результатов инженерных изысканий, а также проверки достоверности определения сметной стоимости объекта капитального строительства.
При проведении работ возникла необходимость внесения изменений в рабочую документацию, требующая  повторного прохождения государственной экспертизы проектно-сметной документации. 
29.09.2015 проектно-сметная документация сдана на рассмотрение в ФАУ «Главгосэкспертиза России» (договор от 29.09.2015 № 0305Д-15/РГЭ-1545/05/СГ и договор от 29.09.2015 № 0304Д-15/РГЭ-1545/02/ГС).
В связи с вышеизложенным, получение заключения о соответствии законченного объекта строительства планируется на IV квартал 2015 года.
Оплата по II этапу в соответствии с дополнительным соглашением к договору об осуществлении технологического присоединения к электрическим сетям не осуществлялась, ввиду того, что энергетическая компания не реализовала в полном объеме свою часть технических условий. 
</t>
    </r>
    <r>
      <rPr>
        <b/>
        <i/>
        <sz val="11"/>
        <rFont val="Times New Roman"/>
        <family val="1"/>
      </rPr>
      <t>«Строительство железнодорожных парков и развитие железнодорожной станции Новороссийск Северо-Кавказской железной дороги»</t>
    </r>
    <r>
      <rPr>
        <sz val="11"/>
        <rFont val="Times New Roman"/>
        <family val="1"/>
      </rPr>
      <t xml:space="preserve">
В I квартале ООО НИИПРИИ «Севзапинжтехнология» по заданию ООО «Стройновация» (далее – Подрядчик) выполнялись работы по проектному аудиту разработанной рабочей документации и выполненных строительно-монтажных работ ООО «НПО «Мостовик» по объекту.
В настоящее время ведутся судебные разбирательства с ООО «НПО «Мостовик», государственный контракт с которым был расторгнут в 2014 году в связи c неисполнением принятых на себя контрактных обязательств, что является ограничивающим фактором для начала Подрядчиком активной фазы строительно-монтажных работ.
18.06.2015 получено разрешение на строительство № RU23-47-0355-2015MC. 
По результатам проектного аудита была уточнена производственная программа по Государственному контракту по объемам работ, срокам и финансированию, подрядчиком ООО «Стройновация» проведена дополнительная инвентаризация с учетом выявленных незаконченных строительством объектов, выполняемых ООО «НПО «Мостовик», и  утвержден фактический календарный график выполнения работ. Этапность работ согласована с  филиалом ОАО «РЖД» Северо-Кавказской железной дорогой, а также увязана со смежными проектами в рамках развития Новороссийского транспортного узла, определены участки на объекте, работы на которых возможно выполнять до завершения судебных разбирательств с ООО «НПО «Мостовик».
По результатам проведенной инвентаризации письмом от 07.09.2015 г. № НА-21/11492 в Минэкономразвития России были направлены на согласование предложения по внесению изменений в ФАИП 2015-2017 г.г.  , предусматривающие уменьшение в 2015 году бюджетных ассигнований по проекту в размере  201 173,1 тыс. руб. </t>
    </r>
  </si>
  <si>
    <r>
      <t>Выполнено в части  ПИР: разработаны план и профиль трассы, выполнены инженерные изыскания  по станциям примыкания Журавка и Боченково - 100%, по перегону между станциями – 80%; разработана проектная документация:  по ст. Журавка и Боченково, на перегоне Журавка – Боченково,  внешнее энергоснабжение (изыскания), выбран створ размещения ж.д. моста через реку Калитва, а так же разбита ось нового ж.д. пути на участке работы железнодорожных войск  протяженностью 18 км. Выполнено в части  СМР:   земляных работ – 2347 тыс. м</t>
    </r>
    <r>
      <rPr>
        <vertAlign val="superscript"/>
        <sz val="11"/>
        <rFont val="Times New Roman"/>
        <family val="1"/>
      </rPr>
      <t>3</t>
    </r>
    <r>
      <rPr>
        <sz val="11"/>
        <rFont val="Times New Roman"/>
        <family val="1"/>
      </rPr>
      <t>; 20,5 км трассы, в т.ч.:   срезка растительного слоя – 735,7 тыс. м</t>
    </r>
    <r>
      <rPr>
        <vertAlign val="superscript"/>
        <sz val="11"/>
        <rFont val="Times New Roman"/>
        <family val="1"/>
      </rPr>
      <t>3</t>
    </r>
    <r>
      <rPr>
        <sz val="11"/>
        <rFont val="Times New Roman"/>
        <family val="1"/>
      </rPr>
      <t>;  устройство земляного полотна насыпи – 744,1 тыс. м</t>
    </r>
    <r>
      <rPr>
        <vertAlign val="superscript"/>
        <sz val="11"/>
        <rFont val="Times New Roman"/>
        <family val="1"/>
      </rPr>
      <t>3</t>
    </r>
    <r>
      <rPr>
        <sz val="11"/>
        <rFont val="Times New Roman"/>
        <family val="1"/>
      </rPr>
      <t>;  устройство земляного полотна выемки -  867,2 тыс.м</t>
    </r>
    <r>
      <rPr>
        <vertAlign val="superscript"/>
        <sz val="11"/>
        <rFont val="Times New Roman"/>
        <family val="1"/>
      </rPr>
      <t>3</t>
    </r>
    <r>
      <rPr>
        <sz val="11"/>
        <rFont val="Times New Roman"/>
        <family val="1"/>
      </rPr>
      <t>. Подробно отражено в форме 1.</t>
    </r>
  </si>
  <si>
    <t xml:space="preserve">Техническая (строительная) готовность 29,5% </t>
  </si>
  <si>
    <t xml:space="preserve">Техническая (строительная) готовность ледоколов: ЛК-16 № 1 «Владивосток»  – 98,5 %; ЛК-16 № 2 «Мурманск»  – 95,8 %; ЛК-16 № 3 «Новороссийск»  – 70,8 %.
</t>
  </si>
  <si>
    <t>Техническая готовность судна – 92,5 %</t>
  </si>
  <si>
    <t xml:space="preserve">В связи с уменьшением бюджетных ассигнований, предусмотренных на реализацию мероприятия, ФКУ «Дирекция госзаказчика», совместно с ОАО «Тетис Про» прорабатывается вопрос изменения цены Контракта и количества товара в соответствии с пунктом 6 статьи 161 Закона о контрактной системе и в порядке, предусмотренном Методикой сокращения количества товаров, объема работ или услуг при уменьшении цены контракта (утв. Постановлением Правительства РФ от 28 ноября 2013 г. № 1090) </t>
  </si>
  <si>
    <t>Техническая готовность головного судна стр. № 1201 – 0,5%, серийного судна 
стр. № 1202 – 0,5%.</t>
  </si>
  <si>
    <t>Техническая готовность головного судна стр. № 161 – 19,7%, серийного судна стр. № 162 – 17,8%, серийного судна стр. № 163 – 11,36%, серийного судна стр. № 164 – 6,1%, серийного судна стр. № 166 – 2,1%.</t>
  </si>
  <si>
    <t>Строительство специализированных причалов в порту Усть-Луга (внебюджетные источники)</t>
  </si>
  <si>
    <t>Техническая готовность составляет – 63,6%.
Осуществляется авторский надзор.</t>
  </si>
  <si>
    <t>Тех.готовность – 64,5%. Осуществляется авторский надзор.</t>
  </si>
  <si>
    <t>Процент технической готовности объектов капитального строительства 1-й очереди в соответствии с актами выполненных работ составляет – 96,6 %.?
Процент технической готовности объектов капитального строительства второй очереди (полное развитие) в соответствии с актами выполненных работ составляет – 43,4 %.</t>
  </si>
  <si>
    <t>Техническая готовность – 82,3%./
Осуществляется авторский надзор</t>
  </si>
  <si>
    <t>проектные работы выполнены. Получено положительное заключение ФАУ "Главгосэкспертиза"</t>
  </si>
  <si>
    <t xml:space="preserve">18.09.2015 года объявлен конкурс с ограниченным участием для выполнения работ по стройке.
Подготовительные работы под реконструкцию здания морского вокзала  ФГУП «Росморпорт» ведет за счет собственных средств </t>
  </si>
  <si>
    <t>2.14.</t>
  </si>
  <si>
    <t xml:space="preserve">Проектная документация разработана и получены положительные заключения государственной экспертизы.
</t>
  </si>
  <si>
    <t>2.15.</t>
  </si>
  <si>
    <t xml:space="preserve">Сабетта основной:
Выполнены и приняты дноуглубительные работы в объеме 
4 690 142,6 м3.
Техническая готовность в рамках контракта – 35,5%.
Осуществляется авторский надзор.
Корневая часть ю-в ледозащитного сооружения:
Продолжаются работы по строительству корневой части ЮВЛЗС, работы по образованию территории ИЗУ.
Техническая готовность в рамках контракта – 64 %.
Осуществляется авторский надзор.
Заключен контракт на выполнение работ по объекту  «Северо-Западное ледозащитное сооружение, Юго-Восточное ледозащитное сооружение (глубоководная часть) и площадки автоматизированного радиотехнического поста системы управления движением судов № 1-3» </t>
  </si>
  <si>
    <t>2.16.</t>
  </si>
  <si>
    <t>2.17.</t>
  </si>
  <si>
    <t>проектная документация утверждена распоряжением Росморречфлота от 19.05.2015 № АД-169-р</t>
  </si>
  <si>
    <t>2.18.</t>
  </si>
  <si>
    <t>2.19.</t>
  </si>
  <si>
    <t>2.20.</t>
  </si>
  <si>
    <t>Получены положительные заключения государственной экспертизы Главгосэкспертизы по проверке проектной документации и инженерных изысканий, проверке достоверности сметной стоимости объекта капитального строительства. Проектная документация утверждена Распоряжением Росморречфлота.</t>
  </si>
  <si>
    <t>2.21.</t>
  </si>
  <si>
    <t>проведены конкурентные процедуры. Направлен запрос в ФАС о согласовании заключения контракта с единственным поставщиком.</t>
  </si>
  <si>
    <t>2.22.</t>
  </si>
  <si>
    <t>2.23.</t>
  </si>
  <si>
    <t>2.24.</t>
  </si>
  <si>
    <t>2.25.</t>
  </si>
  <si>
    <t>2.26.</t>
  </si>
  <si>
    <t>2.27.</t>
  </si>
  <si>
    <t>2.28.</t>
  </si>
  <si>
    <t>2.29.</t>
  </si>
  <si>
    <t>Работы по контракту завершены. Техническая готовность 100%.</t>
  </si>
  <si>
    <t>2.30.</t>
  </si>
  <si>
    <t>Реконструкция Региональной СУДС Финского залива 1-й этап</t>
  </si>
  <si>
    <t>Получено положительного заключения по проектно-сметной документации 29.06.2015. 
Генпроектировщиком устраняются замечания к рабочей документации. Ожидаемый срок завершения работ по контракту – октябрь 2015 г.</t>
  </si>
  <si>
    <t>Разработана проектная документация. Получено положительное заключение ФАУ «Главгосэкспертиза России».  Работы по контракту завершены.</t>
  </si>
  <si>
    <t>2.31.</t>
  </si>
  <si>
    <t>2.32.</t>
  </si>
  <si>
    <t>Произведена оплата по договору № 02-ОК/2013 от 28.10.2013г. ООО "АМБ-ЮГ" 30.07.2015г.</t>
  </si>
  <si>
    <t>2.33.</t>
  </si>
  <si>
    <t xml:space="preserve">Техническая готовность объекта - 100%. </t>
  </si>
  <si>
    <t>2.34.</t>
  </si>
  <si>
    <t xml:space="preserve">С 13.06.2015 по настоящее время выполнены работы: произведен монтаж оборудования на стационарном морском ледостойком отгрузочном причале (СМЛОП) и  в морском порту Варандей. Проводятся пуско-наладочные работы. Уровень технической готовности объекта  составляет 57,2%.
</t>
  </si>
  <si>
    <t>2.35.</t>
  </si>
  <si>
    <t>Оснащение ИТСОТБ завершено. Подписан Акт приемки законченного строительством объекта приемочной комиссией.</t>
  </si>
  <si>
    <t>2.36.</t>
  </si>
  <si>
    <t>Выполняются строительные работы</t>
  </si>
  <si>
    <t>2.37.</t>
  </si>
  <si>
    <t>Проектные работы завершены в полном объеме. Получено заключение ФАУ «Главгосэкспертиза».Проводятся работы в части проведения конкурентных процедур по выбору подрядной организации на проведение строительно-монтажных работ.</t>
  </si>
  <si>
    <t>2.38.</t>
  </si>
  <si>
    <t>Выполнено 100 % проектной документации. Получено распоряжение об утверждении проектной документации.Проводятся подготовительные работы в части подготовки документации для проведения конкурентных процедур по выбору подрядной организации на проведение строительно-монтажных работ</t>
  </si>
  <si>
    <t>Выполнено 100 % проектной документации. Получено распоряжение об утверждении проектной документации</t>
  </si>
  <si>
    <t>Строительство и реконструкция морского  учебно-тренажерного комплекса, включая причалы для стоянки учебного маломерного флота, берегового полигона морских тренажеров борьбы за живучесть судна, эллинги, Приморский край</t>
  </si>
  <si>
    <t xml:space="preserve">Федеральный бюджет.
 Выплачен аванс на выполнение строительно-монтажных работ.
% технической готовности объекта на 30.09.2015г. - 30,86% </t>
  </si>
  <si>
    <t>Реконструкция инженерных сооружений аэропортового комплекса "Бесовец" (г.Петрозаводск, Республика Карелия)</t>
  </si>
  <si>
    <t>Реконструкция аэропортового комплекса 
(г. Минеральные Воды, Ставропольский край)</t>
  </si>
  <si>
    <t>Реконструкция аэропортового комплекса (г. Оренбург), г. Оренбург (проектные и изыскательские работы и др.)</t>
  </si>
  <si>
    <t>Проектная документация разрабатывалась за счет инвестора – аэропорта. Разработчик проектной документации - ООО ПИ «Красаэропроект». Реконструкция будет финансироваться из федерального бюджета. В марте 2015 года получены положительные заключения ФАУ «Главгосэкспертиза России»: по проверке достоверности определения сметной стоимости объекта капитального строительства от 31.03.2015 № 483-15/ГГЭ-9912/10, по проектной документации и инженерным изысканиям от 31.03.2015 № 482-15/ГГЭ-9912/04.
Федеральный бюджет
11.06.2015 объявлен конкурс на выполнение строительно-монтажных работ (Извещение № 0373100090915000027). 16.07.2015 подведены итоги конкурса. Заключен Государственный контракт № 0373100090915000027 от 01.09.2015. Выплачен аванс на строительно-монтажные работы.
Внебюджетные источники
Направлены запросы: от 18.03.2015 №02529 , от 15.06.2015 №05844 , от 10.09.2015 №09051.                                                                                                                                                                            Получены ответы: ОАО "ГМК Норильский Никель" от 06.04.2015 №ГМК/5630, от 02.07.2015 №11406, от 05.10.2015 №ГМК/17409. Введены в эксплуатацию рентгенотелевизионная установка HI-SKAN 5180,6140  и информационная система FIDS приобретено 4 единицы транспортной техники, профессиональная посудомоечная машина Fagor AD-48C, компактный погрузчик Bobcat S 530. Получено положительное заключение Государственной экспертизы проектно-сметной документации по объекту "Реконструкция аэропортового комплекса (г.Норильск, Красноярский край)". Проектная документация передана ФГУП "Администрация гражданских аэропортов (аэродромов)" для проведения конкурсных процедур по выбору подрядной  организации. По объектам, не относящимся к федеральной собственности ( Газоснабжение и строительство котельной, техперевооружение защитного сооружения ГО №28), проводятся проектно-изыскательские работы.</t>
  </si>
  <si>
    <t>Реконструкция аэродрома аэропорта Добрынское (г.Владимир)</t>
  </si>
  <si>
    <t>Реконструкция аэропортового комплекса (г. Оха, Сахалинская область)</t>
  </si>
  <si>
    <t>Реконструкция водных трасс р. Амур</t>
  </si>
  <si>
    <t xml:space="preserve">                                                                                                                                                                                                                                         </t>
  </si>
  <si>
    <t xml:space="preserve">                                                                                                                                                                                                                      </t>
  </si>
  <si>
    <t xml:space="preserve">   IV этап:</t>
  </si>
  <si>
    <t>Реконструкция сети бассейновой связи Северо-Двинского государственного бассейнового управления водных путей и судоходства</t>
  </si>
  <si>
    <t>Этап. Комплекс работ по реконструкции Шекснинской ГЭС</t>
  </si>
  <si>
    <t xml:space="preserve">      проектные работы</t>
  </si>
  <si>
    <t>Этап. Комплекс работ по реконструкции сооружений Верхне-Свирского шлюза</t>
  </si>
  <si>
    <t>Этап №1 "Комплекс работ по реконструкции шлюзов №№ 1-6"</t>
  </si>
  <si>
    <t>Этап № 2 "Комплекс работ по реконструкции Нижне-Свирского шлюза"</t>
  </si>
  <si>
    <t>Этап. Модернизация  средств навигационной обстановки СНО</t>
  </si>
  <si>
    <t>Этап №7 " Комплекс системы централизованного управления движением судов ГБУ "Волго-Балт"</t>
  </si>
  <si>
    <t>Этап № 9 "Реконструкция материального склада и причальной стенки на Новоладожском Канале"</t>
  </si>
  <si>
    <t>Реконструкция автономного энергоснабжения шлюзов Северного склона</t>
  </si>
  <si>
    <t>III этап:</t>
  </si>
  <si>
    <t>Реконструкция ведомстенной технологической связи Азово-Донского бассейна</t>
  </si>
  <si>
    <t xml:space="preserve">Шлюзы № 13-16"  Городецкого гидроузла. Ремонтные плавучие затворы (ботопорты)Реконструкция
 </t>
  </si>
  <si>
    <t xml:space="preserve">Шлюзы № 25-26  Саратовского гидроузла. Нижние двустворчатые ворота (НДВ).Реконструкция
 </t>
  </si>
  <si>
    <t>Реконструкция ведомственной интегрированной технологической сети связи Волжского государственного бассейнового управления водных путей и судоходства</t>
  </si>
  <si>
    <t>Реконструкция ведомственной технологической связи Ленского бассейна</t>
  </si>
  <si>
    <t xml:space="preserve"> II этап:</t>
  </si>
  <si>
    <t>Реконструкция интегрированной технологической сети связи федерального государственного  учреждения "Камское государственное бассейновое управление водных путей и судоходства"</t>
  </si>
  <si>
    <t>Приняты в эксплуатацию 4 обстановочных судна проекта 3052 для ФБУ «Администрация «Волго-Балт» и «Администрация «Камводпуть», ФБУ «Администрация Ленского бассейна» и ФБУ «Волжского бассейна»,  2 экологических судна проекта RT29 для ФБУ «Администрация «Енисейречтранс» и ФБУ «Администрация «Беломорканал»</t>
  </si>
  <si>
    <t>техническая готовность объекта - 97,2%</t>
  </si>
  <si>
    <t>Завершаются работы по реконструкции насосных станций №№ 182-186
Техническая готовность - 97%</t>
  </si>
  <si>
    <t>Ведутся работы 3-го этапа  ОРУ 35 кВ:</t>
  </si>
  <si>
    <t>Завершен комплекс работ по реконструкции шлюзов №№ 6, 7, 15, приканальной дамбы  № 181, водоспуска  № 135, реконструкции Сосновецкой АТС и прокладке волоконно-оптического кабеля связи от шлюза  № 15 до шлюза  № 16. Проведена приемочная комиссия по приемке 1-го этапа комплексного проекта, акт приемочной комиссии утвержден 06.07.2015 г.</t>
  </si>
  <si>
    <t>Выполнялись работы по реконструкции шлюзов №№ 4, 5, 10, 11, 12 и водоспуска № 139 (ремонт бетона устоев, галерей, плит короля, монтаж и бетонирование закладных деталей). Завершен комплекс работ на гидроузлах №№4,5,10.
Завершается монтаж металлоконструкций башни № 141.</t>
  </si>
  <si>
    <t xml:space="preserve">Шлюз № 9: выполнен комплекс работ подготовительного периода
- ПРУ отдельно стоящее: разработан котлован, забетонировано основание, ведется армирование  и бетонирование стен, выполнена вертикальная гидроизоляция стен, забетонирована плита перекрытия, ведется утепление наружных стен;
 - здания механизмов: выполнено консольное основание нижней головы западного и восточного устоев, выполнена вырубка штрабного бетона под консольное основание верхней головы.
</t>
  </si>
  <si>
    <t>Ведется разработка проектной документации по реконструкции производственных и административных зданий</t>
  </si>
  <si>
    <t xml:space="preserve">Проектная  документация в стадии разработки и согласования </t>
  </si>
  <si>
    <t>Завершены инженерно-геологические изыскания и разработка проектной  документации</t>
  </si>
  <si>
    <t>Выполненные  работы  –  верхняя голова  (строительные и бетонные работы – 69%),  нижняя голова шлюза (строительные работы, флютбет, галерея опорожнения, дренажная галерея берегового массива – бетонные работы – 87%, камера шлюза  (строительные работы,  водоотлив – 100%), причально-разделительная стенка – 100%,  реконструкция механического оборудования – 99%, благоустройство территории – 56%. Пуско-наладочные работы механического оборудования шлюза – 33%</t>
  </si>
  <si>
    <t>Проводились  дноуглубительные работы на участках р. Нижняя Свирь – 25%, Ладожское озеро – р. Нева – 100%, Верхняя Свирь – 66%</t>
  </si>
  <si>
    <t>Проектные работы – проектная документация направлена в ОАО «Ленэнерго» на согласование по вопросу прохождения ВЛ 220 кВ</t>
  </si>
  <si>
    <t>Строительство – проводятся работы по модернизации обстановочной базы в д. Иванов Бор (образование территории базы – 82%, причальная стенка из металлических блоков – 55%, приобретение и монтаж  заправочной станции – 100%)</t>
  </si>
  <si>
    <t>Разработка рабочей документации по гидроузлам № 2 и № 5 –готовность 45%, изготовление металлоконструкций рабочих двустворчатых ворот для гидроузла № 2 – 90%.  Реконструкция Мариновского гидроузла № 11 (первая очередь) – разработка рабочей документации - 40%, изготовление рабочих двустворчатых  ворот шлюза – 60%</t>
  </si>
  <si>
    <t>Завершены работы по реконструкции судоходных плотин  гидроузлов №№ 2, 3 Северско-Донецкой шлюзованной системы  (СДШС). Выполнены работы по срезке шпунтового ограждения, демонтажу перемычек, работы по разборке бычков. Завершена рекультивация территории строительства. Объект принят приемочной комиссией в эксплуатацию</t>
  </si>
  <si>
    <t>Выполнялись   дноуглубительные работы (техническая готовность – 90,22%)</t>
  </si>
  <si>
    <t>Ведется подготовка конкурсных мероприятий</t>
  </si>
  <si>
    <t>Выполнялись работы по реконструкции железобетонных покрытий дамб  №№ 41, 42, 44, 46, 46а, 47, 48 – 98,3%, строительные работы на  межпороговом  пространстве  шлюзов  № 22 – 89,6%, № 21 – 43,82%, шахты рабочих и ремонтных затворов водопроводных галерей шлюза № 22 – 69,8%, по камерам шлюзов № 21 – 45,76%, № 22 – 57,6%, балки перекрытия водопроводных галерей камеры шлюза № 21 – 62,17%, № 22 – 99,3%, № 23 – 10%.</t>
  </si>
  <si>
    <t xml:space="preserve"> Строительные работы по реконструкции плит-оболочек цокольной части зданий затворов шлюзов № 21-22 – 49,53%,  благоустройство дамб №№ 42, 44, 47 – 30,18%,  системы электроснабжения – 77,3%, шпонки шлюзов № 21 – 80,2%, № 22 – 100%, № 23 – 75,44, № 24 – 73,9%,  водовыпуск  шлюза № 21-22 – 17,2% шлюза № 21-22  - 100%</t>
  </si>
  <si>
    <t>Проводятся инженерные изыскания и исследования</t>
  </si>
  <si>
    <t>Проводились работы  по  строительству выправительных сооружений на перекатах р. Енисей Коркинский и  Березовские камни</t>
  </si>
  <si>
    <t>Ведется изготовление и контрольная сборка аварийно-ремонтных ворот шлюза – 1%,  ремонтных ворот шлюза – 100%,   двустворчатых ворот 2СГШ – 90%, двустворчатых ворот  – 87%,   электрооборудования системы управления технологическим процессом судопропуска – 70%</t>
  </si>
  <si>
    <t>.-ОАО «Завод «Красное Сормово» 10 сентября спустил на воду танкер-химовоз «Виктория» усовершенствованного проекта RST 27, заказчик – группа компаний «ИСР Транс»; подписал контракт на строительство 2-х танкеров проекта RST 27 для судоходной компании ООО «Б.Ф. Танкер»</t>
  </si>
  <si>
    <t xml:space="preserve"> - ОАО «Окская судоверфь» ведет строительство 3-х комбинированных танкеров-площадок проекта  RST 54 и подписалконтракт на строительство 2-х танкеров проекта RST-27 для компании ООО "Б.Ф. Танкер"</t>
  </si>
  <si>
    <t>.- Астраханский  судостроительный  завод  ОАО «Лотос» ведет строительство 2-х  понтонных грузовых судов  для московской судоходной компании «АРК» и 2-х танкеров проекта RST25</t>
  </si>
  <si>
    <t>.- ООО "Невский  судостроительно-судоремонтный завод» завершил строительство  самоходного парома  «Аркадий Филатов» для паромной переправы через реку Свирь в поселке Вознесенье Ленинградской области</t>
  </si>
  <si>
    <t>.- ОАО "Красноярская судостроительная верфь»  - спущено на воду  новое несамоходного судна  проекта 1960 (баржа-площадка «БП-3007»), построенное по заказу ОАО «Енисейское речное пароходство», ведется достройка еще одной трехтысячной баржи-площадки</t>
  </si>
  <si>
    <r>
      <t>Зершена разработка технических проектов  самоходного многочерпакового земснаряда производительностью 600 м</t>
    </r>
    <r>
      <rPr>
        <vertAlign val="superscript"/>
        <sz val="11"/>
        <rFont val="Times New Roman"/>
        <family val="1"/>
      </rPr>
      <t>3</t>
    </r>
    <r>
      <rPr>
        <sz val="11"/>
        <rFont val="Times New Roman"/>
        <family val="1"/>
      </rPr>
      <t>/час,  несамоходного многочерпакового земснаряда производительностью 250 м</t>
    </r>
    <r>
      <rPr>
        <vertAlign val="superscript"/>
        <sz val="11"/>
        <rFont val="Times New Roman"/>
        <family val="1"/>
      </rPr>
      <t>3</t>
    </r>
    <r>
      <rPr>
        <sz val="11"/>
        <rFont val="Times New Roman"/>
        <family val="1"/>
      </rPr>
      <t>/час и ведется разработка технического проекта несамоходного землесоса производительностью 700 м</t>
    </r>
    <r>
      <rPr>
        <vertAlign val="superscript"/>
        <sz val="11"/>
        <rFont val="Times New Roman"/>
        <family val="1"/>
      </rPr>
      <t>3</t>
    </r>
    <r>
      <rPr>
        <sz val="11"/>
        <rFont val="Times New Roman"/>
        <family val="1"/>
      </rPr>
      <t>/час.               Проведены конкурсные мероприятия по разработке проектной документации модернизации самоходного многочерпакового земснаряда "ВС-403" проекта 15190 для ФБУ  «Администрация Байкало-Ангарского бассейна», танкера-бункеровщика – экологического судна, несамоходного земснаряда производительностью 1000 м3/ча.</t>
    </r>
  </si>
  <si>
    <r>
      <t xml:space="preserve">  II этап  (</t>
    </r>
    <r>
      <rPr>
        <i/>
        <sz val="11"/>
        <rFont val="Times New Roman"/>
        <family val="1"/>
      </rPr>
      <t>реконструкция). Пусковой комплекс № 4 (подэтап.)</t>
    </r>
    <r>
      <rPr>
        <b/>
        <i/>
        <sz val="11"/>
        <rFont val="Times New Roman"/>
        <family val="1"/>
      </rPr>
      <t xml:space="preserve">     </t>
    </r>
  </si>
  <si>
    <r>
      <t>Проводятся работы по реконструкции сооружений на перекатах -  Суховской, Никольский, Подъельничный, Петропавловский, Золотой, Пушинский, Дарьинский, Худой и Таловый. Объем переработанного грунта при реконструкции сооружений составит 89 946 м</t>
    </r>
    <r>
      <rPr>
        <vertAlign val="superscript"/>
        <sz val="11"/>
        <rFont val="Times New Roman"/>
        <family val="1"/>
      </rPr>
      <t xml:space="preserve">3 </t>
    </r>
  </si>
  <si>
    <r>
      <rPr>
        <b/>
        <sz val="11"/>
        <rFont val="Times New Roman"/>
        <family val="1"/>
      </rPr>
      <t xml:space="preserve">За счет средств федерального бюджета:   </t>
    </r>
    <r>
      <rPr>
        <sz val="11"/>
        <rFont val="Times New Roman"/>
        <family val="1"/>
      </rPr>
      <t xml:space="preserve">                                                                                                                                                                                                                                                               Подрядчик выполняет работы по этапу 1.1 строительства объекта, в том числе: работы подготовительного периода - разборка существующих покрытий, разборка водосточно-дренажной сети (65,7 м), вынос сетей связи, устройство колодцев кабельной канализации связи, устройство 2-х переходов длиной 260 м (прокол) методом горизонтального направленного бурения под перронами для линий связи и управления; земляные работы, стабилизация грунтового основания известью (1532,95 кв.м.), строительство коллектора водосточно-дренажной сети; несущие конструкции - устройство искусственного покрытия (несущее покрытие Ц1) этап строительства 1.1 (1532,95 кв.м.); устройство коллектора из железобетонных труб ø500мм (112 м.), устройство дождеприемных лотков с лотковыми плитами (185 м); технологическое оборудование и инженерные системы – устройство кабельной канализации ССО, устройство колодцев для изолирующих трансформаторов.                                                                                                                                                                                                                                                                                                                                                                                                                                                       </t>
    </r>
    <r>
      <rPr>
        <b/>
        <sz val="11"/>
        <rFont val="Times New Roman"/>
        <family val="1"/>
      </rPr>
      <t xml:space="preserve">За счет внебюджетных средств:  </t>
    </r>
    <r>
      <rPr>
        <sz val="11"/>
        <rFont val="Times New Roman"/>
        <family val="1"/>
      </rPr>
      <t xml:space="preserve">                                                                                                                                                                                                                                                                                                                        Введен в эксплуатацию объект «Ангар №1», ведутся работы по пуско-наладке отдельных инженерных систем;
Выполнен этап строительно-монтажных работ «Вентиляция и кондиционирование» по объекту «Пристройка а Ангару №1»;
Выполнены 9 этапов работ по разработке рабочей документации по объекту «ТЭЦ 1-1 (12МВт)»;
Выполнен этап работ по объекту «Грузовой терминал»: 
- инженерно-геологические изыскания для строительства новых искусственных покрытий (S=880 м.кв.); 
- установка стоек радиационного контроля Янтарь после расширения искусственных покрытий въездной части грузового двора; 
- устройство металлического потолка типа Armstrong на площади 470 м.кв.; 
- проведение пуско-наладочных работ новой системы автоматической пожарной сигнализации (потолочная и запотолочная) + системы оповещения и озвучивания офисной части ДК-2;
Выполнены этапы строительства международного грузового терминала: 
- строительство ж/б колонн в осях А-М/9-11 на отметке от +10,05 до +13,55;
- несущий подстилающий слой Тип1 в осях 1-3/Г-К и монолитный цоколь в осях 1-11/М и 1/А-М   (~315 м.куб.);
- бетонирование ж/б балки и плиты перекрытия в осях 9-11/Г-К на отм.+13.550 (~553,65 м.куб.); 
- бетонирование ж/б фундаментной плиты в осях 6-9/Ж-К (~170,5 м.куб.) и  9-11/А-Г/Ж-К (~240 м.куб.);
- обработка ж.б. фундамента и стены битумным праймером ~48 м.кв.;
- устройство парапетов кровли из стеновых блоков из ячеистого бетона ~87 м.куб.; 
- бетонирование ж/б стен ~21 м.куб.;
- монтаж водопроводной камеры ВК-6 и ввода водопровода в здание ДК-4 (земляные работы ~594 м.куб.); 
- устройство шпунтового ограждения ~280 пог.м., , 
- труба ПЭ 100 ~70 пог.м.; 
- преднапряжение бетона - Монтаж пучков (~49 тонн);
- бетонирование ж/б стен лестницы Л-1 и стен лифтов (~51 м.куб.);
- изготовление, поставка и монтаж металлоконструкций с очисткой и грунтовкой (~7750 кг.);
Выполнены этапы проектных работ по 4-ой очереди строительства Международного грузового терминала: Система электроснабжения, Система горячего и холодного водоснабжения, Система холодо- и теплоснабжения (в т.ч. ИТП), Система телефонизации, Система автоматизации, Система телевизионного наблюдения, Безопасная эксплуатация зданий и сооружений капитального строительства, Канализация, Конструктивные решения,  Инженерные системы (Система вентиляции и кондиционирования, Система хозфекальной канализации, СКС, СКД, Фасады), произведена оплата за СТУ на технологию предварительного напряжения арматуры в построечных условиях с учетом согласования в Минрегионразвития России; 
Выполнен 2-ой этап работ по закупке, монтажу и пуско-наладке Системы пневматической почты (СПП) в грузовом терминале;
Выполнен этап проектных и изыскательских работ по строительству первой очереди многоуровневого паркинга;
Выполнен этап работ по проектированию и строительству грузового комплекса: приёмка части выполненной проектной продукции (стадия РД) для целей строительства объектов "Строительство искусственных покрытий на прилегающей территории Домодедово Карго (ДК)" (площадь ~880 кв.м.), завершена часть этапов в рамках реконструкции системы пожаротушения склада (этапы "Автоматическое пожаротушение" и "Внутренний пожарный водопровод" складской части ДК-1 в осях 1-2-3-4/G-A);
Завершено проектирование объекта "Административное здание АЗ-1", получено положительное заключение государственной экспертизы и разрешение на строительство. Проектирование рабочей документации выполнено на 80 %. Монолитный конструктив здания выполнен на 100%. Произведен монтаж опалубки, устройство ж/б конструкций перекрытий, лестниц, колонн в объеме 1200 м3;
Завершены работы по получению исходно-разрешительной документации  по объекту "Административное здание для размещения государственных служб РФ";
Разработан концепт-проект на строительство зданий технических бригад ЗТБ-3,4. Проводится выбор подрядной организации на проектирование.
Выполнены очередные этапы проектных работ по реконструкции административного здания (Аэрокарго) для размещения Авиационного Учебного Центра и ресторана быстрого обслуживания.</t>
    </r>
  </si>
  <si>
    <r>
      <rPr>
        <b/>
        <sz val="11"/>
        <rFont val="Times New Roman"/>
        <family val="1"/>
      </rPr>
      <t xml:space="preserve">За счет средств федерального бюджета:                                                                                                                                                                                                                                                                                      </t>
    </r>
    <r>
      <rPr>
        <sz val="11"/>
        <rFont val="Times New Roman"/>
        <family val="1"/>
      </rPr>
      <t>Подрядчик выполняет работы по вырубке древесно-кустарниковой растительности, осушению водоемов, земляные работы и работы по стабилизации грунтового основания известью, устройству песчаного основания, устройству слоёв из ЩПС, устройству водосточно-дренажной сети, разработка рабочей документации, строительство ограждения КЗА, устройство фундамента аварийно-спасательной станции.</t>
    </r>
    <r>
      <rPr>
        <b/>
        <sz val="11"/>
        <rFont val="Times New Roman"/>
        <family val="1"/>
      </rPr>
      <t xml:space="preserve">
За счет внебюджетных средств:</t>
    </r>
    <r>
      <rPr>
        <sz val="11"/>
        <rFont val="Times New Roman"/>
        <family val="1"/>
      </rPr>
      <t xml:space="preserve">                                                                                                                                                                                                                                                                                                                                       Получено разрешение на ввод в эксплуатацию от 18.06.2015 № 50-28-68-2015/ФАВТ-04 по объектам:                                                                                                                                                                                                                                                                                  
Строительство объекта «КПП № 3»  плащадью 131,2 кв.м;
Строительство искусственных покрытий дороги, площадки и тротуаров площадью 3  975,0 кв.м;
Строительство хозяйственно-питьевого и противопожарного водопровода протяженностью 97 п.м.
Строительство сети связи протяженностью 87 п.м.
Выполнен этап проектных и изыскательских работ по объекту: "Здание Аэровокзальный комплекс "Домодедово" в рамках реконструкции пассажирского терминала Т-1 (фаза 6 и 7);
Выполнен этап реконструкции терминала Т-1 (фаза 6 и 7);
Выполнен этап работ по подготовке технического паспорта объекта Пассажирский терминал Т-1 (фаза 6 и 7);
Выполнен этап проектных и изыскательских работ по объекту Пассажирский терминал Т-1 (фаза 8);
Выполнены этапы проектных работ по объектам "Пассажирский терминал Т-2" и «Развитие пассажирского терминала очередь Т-2»;
Выполнен этап проектных работ по объекту "Пассажирский терминал Т-3";
Выполнен этап работ по проектированию и строительству пешеходного перехода на Привокзальной площади в районе новой ж/д платформы;
Выполнен этап работ по разработке проекта санитарно-защитной зоны аэропорта «Домодедово» со строительством новой ВПП №3, реконструкцией ВПП№2 и строительством ВПП№4;
Выполнен этап работ по поставке/монтажу/наладке оборудования интегрированной системы технического контроля организации приема багажа стоек регистрации;
Выполнен очередной этап работ по закупке и монтажу световых информационных указателей;
Получена правоустанавливающая документация для выполнения работ по технической инвентаризации объектов «Нижняя парковка» и «Технологическая дорога №1»;
Произведена закупка/монтаж/настройка светодиодного экрана уличного исполнения на Привокзальной площади;
Произведена закупка оборудования и материалов для расширения Системы телевизионного наблюдения;                                                                                                                                                                                                                                                                                                                                                                                                                                                                         </t>
    </r>
  </si>
  <si>
    <r>
      <rPr>
        <b/>
        <sz val="11"/>
        <rFont val="Times New Roman"/>
        <family val="1"/>
      </rPr>
      <t>Федеральный бюджет.</t>
    </r>
    <r>
      <rPr>
        <sz val="11"/>
        <rFont val="Times New Roman"/>
        <family val="1"/>
      </rPr>
      <t xml:space="preserve">
Выполненные работы. 
Очистные сооружения поверхностного стока Выпуск 1.8.
1.Аккумулирующий резервуар. Блок №1.
1.1. Устройство монолитных железобетонных стен из бетона В 25 –1 091,21м3;
1.2. Перегородки монолитные Пм1, Пм2, Пм3, Пм4 – 114,27м3;
1.3 Устройство плиты покрытия из бетона В 25 -302,6 м3;
2. Аккумулирующий резервуар. Блок №2.
2.1. Земляные работы – 9 819,5м3;
2.2. Устройство фундаментной плиты ФП-1 из бетона В25 с учетом приямков – 2890,74м3;
2.3. Устройство монолитных железобетонных стен из бетона В 25 – 1 305,94м3;
Расширение перрона на Западном секторе Шереметьево-1. Этап 4.4. Энергоснабжение
1. Прокладка кабельных линий электропередач ЛЭП-10 кВ – 9 284 пм;
2. Агротехмероприятия – 0,76 Га
Перрон Шереметьево-2. Этап 4.2.
1.Южная часть (Центральная и правая стороны). 
1.1. Монтаж ячеек в питающую станцию ПС-800 – 2 шт.
% технической готовности объекта на 30.09.2015г. - 86,18%</t>
    </r>
  </si>
  <si>
    <r>
      <rPr>
        <b/>
        <sz val="11"/>
        <rFont val="Times New Roman"/>
        <family val="1"/>
      </rPr>
      <t>Федеральный бюджет.</t>
    </r>
    <r>
      <rPr>
        <sz val="11"/>
        <rFont val="Times New Roman"/>
        <family val="1"/>
      </rPr>
      <t xml:space="preserve">
Выполненные работы. 1. Подготовительные работы (вырубка деревьев и вывоз растительных остатков) выполнены на площади - 4 га  2. Инженерная защита территории Водопропускные сооружения реки Альба: - разработка грунта под устройство коллектора    24 703 м3 3. Земляные работы на взлётно-посадочной полосе ВПП и рулёжной дорожке РД: - Снятие растительного грунта 7599 м3 - Устройство выемки, замена непригодного грунта  41 754 м3 - Устройство насыпи 67 678 м3 - Устройство насыпи (лётное поле) – 84 298 м3 4. Устройство коллектора ВПС р. Клязьма - Устройство коллектора из монолитного ж/б - 913 м3
Выполнены кадастровые работы по уточнению местоположения границ и площади 9 земельных участков, общей площадью 9083 кв.м.
Выполнены кадастровые работы по образованию 6 земельных участков в результате раздела земельных участков общей площадью 8730 кв.м.
 Выполнены кадастровые работы по уточнению границ 1 земельного участка, площадью 2010 кв.м.
% технической готовности объекта на 30.09.2015г. - 29,85%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ОАО "Международный аэропорт Шереметьево" от 06.04.2015 №170-04 от 02.07.2015 №396-04. Поступила информация без аналитической записки. В табличной форме отражена информация о завершении перепланировки Терминала Д, расширение зоны ВВЛ (внутренние воздушные линии)  за счет  уменьшения зоны МВЛ (международные воздушные линии), введен в эксплуатацию 07.05.2015. Завершено строительство асфальтобетонной стоянки в районе Шереметьево-1, ввод в эксплуатацию 30.05.2015 г. Установлена мачта позиционирования на перроне терминала Д, осуществлено переустройство кабелей спецсвязи в зоне обслуживания литерных рейсов, работы завершены в мае 2015 года.</t>
    </r>
  </si>
  <si>
    <r>
      <rPr>
        <b/>
        <sz val="11"/>
        <rFont val="Times New Roman"/>
        <family val="1"/>
      </rPr>
      <t xml:space="preserve">Федеральный бюджет. </t>
    </r>
    <r>
      <rPr>
        <sz val="11"/>
        <rFont val="Times New Roman"/>
        <family val="1"/>
      </rPr>
      <t xml:space="preserve">
Срок проектирования 06.02.2015 – 20.11.2015. Проектирование включает 6 этапов. Работы выполнены на 40%.
В отчетном периоде приняты работы по 1 этапу:
- Оценка объемов работ и предварительный расчет необходимого финансирования;
- Технико-экономическое обоснование предлагаемых конструктивных решений со сравнением различных вариантов;
-  Согласование 1 этапа с Государственным Заказчиком и Застройщиком перед дальнейшим проектированием.
С 15 мая текущего года осуществляется сдача  Проектно-сметной  документации (далее - ПСД) в ФАУ «Главгосэкспертиза России». В виду сложности объекта по составу и объемам проектирования процедура сдачи ПСД существенно затянулась. В этот период проведено несколько консультаций с руководством  государственной экспертизы, с Росавиацией и Исполнителем. Существенная проблема – оформление правоустанавливающих документов на земельные участки. Согласно положений земельного кодекса оформление земельных участков под строительство осуществляется через разработку  Проектов планировки территории (ППТ). В настоящее время заключены договоры на  ППТ по 3-м линейным объектам, выносимым из зоны строительства. Решается вопрос в разработкой еще 4-х ППТ по линейным объектам, выносимым из зоны строительства и ППТ на весь земельный участок. </t>
    </r>
  </si>
  <si>
    <r>
      <rPr>
        <b/>
        <sz val="11"/>
        <rFont val="Times New Roman"/>
        <family val="1"/>
      </rPr>
      <t>Федеральный бюджет.</t>
    </r>
    <r>
      <rPr>
        <sz val="11"/>
        <rFont val="Times New Roman"/>
        <family val="1"/>
      </rPr>
      <t xml:space="preserve">
Выполненные работы: - проверка местности на наличие взрывоопасных предметов - 33,5225га; - проведение археологических полевых работ - 10,119 га; - снятие почвенно-растительного слоя (участки стартовой аварийно-спасательной станции и очистных сооружений №1, №2) – 28814 м2; - устройство монолитного ж/б днища из бетона В25, с устройством г.и.(армирование) (очистные сооружения №2)-30,1т;
- устройство нового ограждения (монолитные ж/б фундаменты) – 520м; - магистральная рулёжная дорожка МРД-М Снятие слоя растительного грунта hcp.=0,20 м с погрузкой и транспортировкой в накопитель (11500м2), Устройство выемки с откачкой воды, с планировкой (11452м3) - фундаменты под мачты H=35 м (23151 шт) - подготовительные работы – 2 га; - водосточно-дренажная система – 718,6 пм; - патрульная дорога (разбивка трассы) – 2,35 км (снятие почвенно-растительного слоя h=0,20м) – 41157 м2; - расширение перрона - устройство насыпи с планировкой – 17990 м2, устройство основания из щебня фракции 20-40 (М600, h=0,20 м) – 11410 м2, устройство песчаной подсыпки (h=0,05 м) – 600м2, - искусственная взлётно-посадочная полоса ИВПП (снятие почвенно-растительного слоя h=0,20м с погрузкой и транспортировкой в накопитель) – 20669м2; - рулёжная дорожка РД-6  Устройство выемки с откачкой воды, с планировкой (750м3), разборка асфальтобетонного покрытия методом фрезерования (700 м2) - стартовая аварийно-спасательная станция САСС снятие почвенно-растительного слоя, h=0,20 м с перемещением (3000м2), устройство насыпи из песчаного грунта с послойным уплотнением, планировкой верха и откосов насыпи (651м3)
% технической готовности объекта на 30.09.2015г. - 3,73% 
</t>
    </r>
    <r>
      <rPr>
        <b/>
        <sz val="11"/>
        <rFont val="Times New Roman"/>
        <family val="1"/>
      </rPr>
      <t>Бюджет субъектов РФ</t>
    </r>
    <r>
      <rPr>
        <sz val="11"/>
        <rFont val="Times New Roman"/>
        <family val="1"/>
      </rPr>
      <t xml:space="preserve">
Направлены запросы: от 18.03.2015 № 02529                                                                                                                                                                          Получен ответ Министерства развития инфраструктуры Калининградской области от 02.04.2015 №04-2015/3572 ЕД.                                                                                                                                                                                                                    Использование средств  областного и местных бюджетов в целях реализации проекта не предусмотрено.
</t>
    </r>
    <r>
      <rPr>
        <b/>
        <sz val="11"/>
        <rFont val="Times New Roman"/>
        <family val="1"/>
      </rPr>
      <t>Внебюджетные источники</t>
    </r>
    <r>
      <rPr>
        <sz val="11"/>
        <rFont val="Times New Roman"/>
        <family val="1"/>
      </rPr>
      <t xml:space="preserve">
Направлены запросы: от 18.03.2015 №02529 ,  от 15.06.2015 №05844, от 10.09.2015 №09051.                                                                                                                                                                              Получены ответы: ЗАО "Аэропорт Храброво" от 03.04.2015 №1-437, от 01.10.2015 №1-1379, от 01.10. 2015 №1-1379.                                                                                                                                                В отчетном периоде осуществлялся инспекционный контроль технологических процессов строительно-монтажных работ. Выполнение проектных и изыскательских работ и разработка рабочей документации. Изыскательские работы и разработка проекта реконструкции АВК. Выполнение функций технического заказчика.</t>
    </r>
  </si>
  <si>
    <r>
      <rPr>
        <b/>
        <sz val="11"/>
        <rFont val="Times New Roman"/>
        <family val="1"/>
      </rPr>
      <t>Федеральный бюджет.</t>
    </r>
    <r>
      <rPr>
        <sz val="11"/>
        <rFont val="Times New Roman"/>
        <family val="1"/>
      </rPr>
      <t xml:space="preserve">
Срок проектирования 20.11.2014-21.08.2015. Проектирование включает 4 этапа работ. 
В отчетном периоде выполнены работы  по 3 этапу. В составе работ :
  - Согласование 1-го (прогноз роста интенсивности  движения  ВС, уточнение расчетных типов ВС, разработка схемы генерального плана аэродрома с учетом доп.объектов капитального строительства, оценка объемов работ и предварительный расчет объемов финансирования) и 2 –го ( инженерные изыскания, обследования покрытий и водосточно-дренажной системы с разработкой рекомендаций  по их реконструкции, обследование зданий и сооружений, задействованных в технологическом процессе после реконструкции)  этапов с Государственным Заказчиком, Застройщиком.
- Проектные работы в объеме положений  п.17 Задания по проектированию;*
(*Объем проектирования: строительство мест стоянок ВС на основании прогноза интенсивности прогноза до 2035 года с учетом проведения ЧМ -2018).
- Получение и оформление исходно-разрешительной документации, подготовка материалов и оформление градостроительного плана земельного участка;
- Согласование 3 этапа с Застройщиком.
Работы выполнены на 90 % от общего объема. Документация сдана на рассмотрение в ФАУ "Главгосэкспертиза России" 16.07.2015. Получение заключения экспертизы планируется в октябре 2015 года.</t>
    </r>
  </si>
  <si>
    <r>
      <rPr>
        <b/>
        <sz val="11"/>
        <rFont val="Times New Roman"/>
        <family val="1"/>
      </rPr>
      <t>Федеральный бюджет.</t>
    </r>
    <r>
      <rPr>
        <sz val="11"/>
        <rFont val="Times New Roman"/>
        <family val="1"/>
      </rPr>
      <t xml:space="preserve">
Выполненные работы. Лётное поле Грунтовые сопряжения Снятие растительного слоя грунта 28 000 м² Планировка поверхности с уплотнением- 53 670 м² Ремонтно-восстановительные работы Замена разрушенных плит покрытия – 158 м2. Ремонт продольных трещин – 48 м. Ремонт швов сжатия – 20 425 м. Ремонт поперечных трещин – 112,5 м2. Ремонт выбоин, сколов углов и кромок плит– 1650 м2. Искусственная взлётно-посадочная полоса ИВПП 2 Подготовительные работы по разборке оснований и покрытий – 4 425 м2 Усиление существующих покрытий и устройство новых покрытий – 151 135 м2 Устройство деформационных швов–27 755м Кабельные переходы – 15 шт Рулёжная дорожка РД-D Подготовительные работы по разборке оснований и покрытий – 3 100 м2. Устройство новых покрытий – 12 540 м2 Устройство деформационных швов–675 м Патрульная автодорога Устройство основания из песка – 3 723 м2 Устройство слоя покрытия из щебня М800 – 10 344 м2 Ограждение Устройство ограждения из сварных панелей – 1670 м Аварийно-спасательная станция АСС-2 Устройство ж/б водоперепускных труб – 74 пм Устройство монолитного ж/б фундамента трансформаторной подстанции аварийно-спасательной станции ТП-АСС – 1шт. Устройство монолитного ж/б каркаса здания 1 к-кт Светосигнальное оборудование искусственной взлётно-посадочной полосы ССО ИВПП Монтаж комплектных стоек огней приближения – 390 шт. Прокладка высоковольтного кабеля – 7360 м. Искусственная взлётно-посадочная полоса ИВПП-1 Подготовительные работы по разборке оснований и покрытий – 222 м2. Усиление существующих покрытий – 32 415 м2. Перрон и места стоянок МС Подготовительные работы по разборке оснований и покрытий – 143 м2. Устройство новых покрытий – 6 435 м2 Устройство деформационных швов–488 м Водосточно-дренажная сеть Устройство коллекторов – 3 265  м. Очистные сооружения Устройство  ж/б фундаментов, заглубленных стен, фундаментных балок – 189,6 м3 Устройство монолитных ж/б конструкций аварийно-буферной емкости – 328 м3 Строительство аккумулирующей емкости – 1327 м3 монолитных ж/б конструкций. Строительство насосно-фильтровальной стации: - Монтаж металлоконструкций каркаса здания – 35,9 тн.
- Монтаж ограждающих конструкций из сэндвич-панелей -905 м2. Устройство площадок для объектов радиотехнического обеспечения полетов РТОП – 1 к-кт.  % технической готовности объекта на 30.09.2015г. - 80,38%
</t>
    </r>
    <r>
      <rPr>
        <b/>
        <sz val="11"/>
        <rFont val="Times New Roman"/>
        <family val="1"/>
      </rPr>
      <t>Бюджет субъектов РФ.</t>
    </r>
    <r>
      <rPr>
        <sz val="11"/>
        <rFont val="Times New Roman"/>
        <family val="1"/>
      </rPr>
      <t xml:space="preserve"> Направлены запросы: от 18.03.2015 №02529, от 15.06.2015 №05844 , от 10.09.2015 №09051. Получены ответы: Комитете транспорта и дорожного хозяйства Волгоградской области от 07.04.2015 № 25/3451, от 01.10.2015 №25/10656 . Представлена информация аэропорта.
</t>
    </r>
    <r>
      <rPr>
        <b/>
        <sz val="11"/>
        <rFont val="Times New Roman"/>
        <family val="1"/>
      </rPr>
      <t xml:space="preserve">Внебюджетные источники. </t>
    </r>
    <r>
      <rPr>
        <sz val="11"/>
        <rFont val="Times New Roman"/>
        <family val="1"/>
      </rPr>
      <t>Направлены запросы: от 18.03.2015 №02529 , от 15.06.2015 №05844, от 10.09.2015 №09051. Получены  ответы: ООО "Международный аэропорт Волгоград" по эл.почте 06.04.2015 без сопроводительного письма, 06.07.2015 без сопроводительного письма оперативно, от 02.10.2015 №165. Выполнены работы по выносу инженерных сетей с территории застройки, строительству подземного ж/б монолитного резервуара противопожарного запаса воды,ж/б каркаса АВК,возведены металлоконструкции кровли, фахверковых колонн фасадов АВК,осуществлены реконструкция ТП-2, монтаж грузоподъемных механизмов(лифты, эскалатор).Ведутся работы по возведению металлических конструкций кровли и фасадов здания, прокладка инженерных сетей аэровокзального комплекса ,устройство теплового узла, прокладка кабелей 0,4 кВ, монтаж вентиляционного оборудования в подвальной части АВК.</t>
    </r>
  </si>
  <si>
    <r>
      <rPr>
        <b/>
        <sz val="11"/>
        <rFont val="Times New Roman"/>
        <family val="1"/>
      </rPr>
      <t>Федеральный бюджет.</t>
    </r>
    <r>
      <rPr>
        <sz val="11"/>
        <rFont val="Times New Roman"/>
        <family val="1"/>
      </rPr>
      <t xml:space="preserve">
Срок проектирования 20.11.2014-21.09.2015. Проектирование включает 4 этапа работ. 
В отчетном периоде выполнены работы по 3 этапу, который включает в себя :
- Согласование 1-го (прогноз роста интенсивности  движения ВС, уточнение расчетных типов ВС, разработка схемы генерального плана аэродрома с учетом доп.объектов капитального строительства, оценка объемов работ и предварительный расчет объемов финансирования) и 2 –го ( инженерные изыскания, обследования покрытий и водосточно-дренажной системы с разработкой рекомендаций  по их реконструкции, обследование зданий и сооружений, задействованных в технологическом процессе после реконструкции, проектные работы в объеме схемы генерального плана и плана искусственных покрытий) этапов с Государственным Заказчиком, Застройщиком.
- Проектные работы в объеме положений п.17 Задания по проектированию*;
(*П.17 задания на проектирование предусматривает объем проектирования по реконструкции существующего перрона для обеспечения эксплуатации расчетных типов ВС общей площадью 160 тыс.м2, строительству магистральной рулежной дорожки вдоль ИВПП-2 и реконструкцию существующих РД, удлинение (при необходимости) ИВПП-2 для обеспечения эксплуатации расчетных типов ВС).
- Получение и оформление исходно-разрешительной документации, подготовка материалов и оформление градостроительного плана земельного участка;
- Согласование  3- го этапа с Застройщиком.
Работы выполнены на 90% от общего объема. Получены отрицательные заключения ФАУ «Главгосэкспертиза России»: по проверке достоверности определения сметной стоимости объекта капитального строительства от 28.09.2015 № 1333-15/ГГЭ-8966/10, по проектной документации и инженерным изысканиям от 28.09.2015 № 1332-15/ГГЭ-8966/04. Документация дорабатывается. Планируемая повторная сдача документации на рассмотрение в экспертизу  - октябрь 2015 года. </t>
    </r>
  </si>
  <si>
    <r>
      <rPr>
        <b/>
        <sz val="11"/>
        <rFont val="Times New Roman"/>
        <family val="1"/>
      </rPr>
      <t>Федеральный бюджет.</t>
    </r>
    <r>
      <rPr>
        <sz val="11"/>
        <rFont val="Times New Roman"/>
        <family val="1"/>
      </rPr>
      <t xml:space="preserve">
Выполненные работы: - снятие растительного грунта с сохранением в валах для последующего использования, из 1 209 тыс.куб.м.  –  1 180 тыс.куб.м. (или 97% от общего объема); - разработка выемки с предварительным рыхлением и транспортировкой в насыпь, из 5 580 тыс.куб.м. – 4 458 тыс. куб.м. (или 80% от общего объема); - устройство насыпи из раннее разработанного грунта выемки с планировкой и уплотнением, из 5 259 тыс.куб.м. – 4 208 тыс.куб.м. (или 80% от общего объема);
Кроме того, выполняются работы по устройству водосточно-дренажной сети аэродрома (выполнено – 2,4 км), так же подрядчик приступил к строительству командно-диспетчерского пункта (выполняется устройство котлована).
% технической готовности объекта на 30.09.2015г. - 19,44% 
</t>
    </r>
    <r>
      <rPr>
        <b/>
        <sz val="11"/>
        <rFont val="Times New Roman"/>
        <family val="1"/>
      </rPr>
      <t>Бюджет субъектов РФ</t>
    </r>
    <r>
      <rPr>
        <sz val="11"/>
        <rFont val="Times New Roman"/>
        <family val="1"/>
      </rPr>
      <t xml:space="preserve">
Направлены запросы: от 18.03.2015 №02529, от 15.06.2015 №05844, от 10.09.2015 №09051                                                                                                                                Письмом от 03.04.2015 №ГБУ/81, от 02.07.2015 № ГБУ/143  ГБУ РО "Южный " продублирована информация аэропорта.
</t>
    </r>
    <r>
      <rPr>
        <b/>
        <sz val="11"/>
        <rFont val="Times New Roman"/>
        <family val="1"/>
      </rPr>
      <t>Внебюджетные источники</t>
    </r>
    <r>
      <rPr>
        <sz val="11"/>
        <rFont val="Times New Roman"/>
        <family val="1"/>
      </rPr>
      <t xml:space="preserve">
Направлены запросы: от 18.03.2015 №02529 , от 15.06.2015 №05844, от 10.09.2015 №09051 .                                                                                                                                                                           Получены ответы: ЗАО УК "Аэропорты Регионов" от 02.04.2015 №01-01-11/123, от 01.07.2015 №01-01-11/235, от 05.10.2015  №01-01-11/371. Получено разрешение на строительство объекта "Строительство аэропортового комплекса "Южный"и проведен конкурс на выбор Ген.подрядчика, по итогам которого заключен договор строительного подряда. Выполнены работы по техническому сопровождению Заказчика при прохождении экспертизы проектной и сметной документации. Выполнены дополнительные работы по разработке Проектной документации стадий «Эскиз» и «Концепция интерьеров». Разработан 1 этап «Рабочей документации» по дизайну проекта интерьеров. Проведены модельные исследования в специализированной аэродинамической трубе,по которым  идет доработка отчета. Идет разработка рабочего проекта пассажирского терминала. Начаты работы на строительной площадке, работы осуществляются в соответствии с графиком в договоре Генерального подряда. Подано уведомление о начале строительства в Ростехнадзор.  Выполнены работы по геодезической разбивочной основе (ГРО). </t>
    </r>
  </si>
  <si>
    <r>
      <rPr>
        <b/>
        <sz val="11"/>
        <rFont val="Times New Roman"/>
        <family val="1"/>
      </rPr>
      <t>Федеральный бюджет.</t>
    </r>
    <r>
      <rPr>
        <sz val="11"/>
        <rFont val="Times New Roman"/>
        <family val="1"/>
      </rPr>
      <t xml:space="preserve">
Выполненные работы. Водосточно-дренажная сеть. Устройство коллектора №1 – 729,5 пм; Устройство коллектора №2 – 220 пм; Рабочая документация по объектам Перрон и патрульная автодорога.
% технической готовности объекта на 30.09.2015г. - 30,63% </t>
    </r>
  </si>
  <si>
    <r>
      <rPr>
        <b/>
        <sz val="11"/>
        <rFont val="Times New Roman"/>
        <family val="1"/>
      </rPr>
      <t>Федеральный бюджет.</t>
    </r>
    <r>
      <rPr>
        <sz val="11"/>
        <rFont val="Times New Roman"/>
        <family val="1"/>
      </rPr>
      <t xml:space="preserve">
Конкурсные процедуры 
29.04.2015 объявлен конкурс на выполнение строительно-монтажных работ (Извещение № 0373100090915000009). 08.06.2015 прошла процедура вскрытия конвертов. Конкурс признан несостоявшимся, не подано ни одной заявки.
17.06.2015 объявлен повторный конкурс на выполнение строительно-монтажных работ (Извещение № 0373100090915000030). 29.06.2015 прошла процедура вскрытия конвертов. Конкурс признан несостоявшимся, не подано ни одной заявки.
10.07.2015 объявлен в третий раз конкурс на выполнение строительно-монтажных работ (Извещение № 0373100090915000040). 21.07.2015 прошла процедура вскрытия конвертов. Конкурс признан несостоявшимся, не подано ни одной заявки.
В настоящее время осуществляется корректировка проектной документации в части изменения стоимости выполнения работ. 
% технической готовности объекта на 30.09.2015г. - 2,12% 
</t>
    </r>
    <r>
      <rPr>
        <b/>
        <sz val="11"/>
        <rFont val="Times New Roman"/>
        <family val="1"/>
      </rPr>
      <t>Бюджет субъектов РФ</t>
    </r>
    <r>
      <rPr>
        <sz val="11"/>
        <rFont val="Times New Roman"/>
        <family val="1"/>
      </rPr>
      <t xml:space="preserve">
Направлены запросы: от 18.03.2015 №02529 ,от 15.06.2015 №05844, 10.09.2015 №09051                                                                                                                                                                               Получен ответ : Государственный комитет Республики Мордовия по транспорту от 03.04.2015 №01-03/137.                                                               Управлением капитального строительства Республики Мордовия заключен контракт на выполнение проектных работ по строительству аэровокзала.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В ответе ОАО "Авиалинии Мордовии" по эл/почте без сопроводительного письма информация о финансировании и выполнении работ в 1 квартале 2015 года отсутствует, за 6 и 9 мес. информация отсутствует.</t>
    </r>
  </si>
  <si>
    <r>
      <rPr>
        <b/>
        <sz val="11"/>
        <rFont val="Times New Roman"/>
        <family val="1"/>
      </rPr>
      <t>Федеральный бюджет.</t>
    </r>
    <r>
      <rPr>
        <sz val="11"/>
        <rFont val="Times New Roman"/>
        <family val="1"/>
      </rPr>
      <t xml:space="preserve">
Срок проектирования 10.06.2012 -27.03.2013. Проектирование включает 3 этапа работ. Работы выполнены на 100%. В марте 2015 года получены положительные заключения ФАУ «Главгосэкспертиза России»: по  проектной документации и инженерным изысканиям от 20.03.2015 № 404-15/ГГЭ-1321/04 и по проверке достоверности определения сметной стоимости объекта капитального строительства от 20.03.2015 № 405-15/ГГЭ-1321/10. 
11.06.2015 объявлен конкурс на выполнение строительно-монтажных работ (Извещение № 0373100090915000028). Заключен Государственный контракт № 0373100090915000028 от 10.08.2015. Выплачен аванс на выполнение строительно-монтажных работ.
% технической готовности объекта на 30.09.2015г. - 1,0%
</t>
    </r>
    <r>
      <rPr>
        <b/>
        <sz val="11"/>
        <rFont val="Times New Roman"/>
        <family val="1"/>
      </rPr>
      <t>Бюджет субъектов РФ</t>
    </r>
    <r>
      <rPr>
        <sz val="11"/>
        <rFont val="Times New Roman"/>
        <family val="1"/>
      </rPr>
      <t xml:space="preserve">
Направлены запросы: от 18.03.2015 №02529  , от 15.06.2015 №05844, от 10.09.2015 №09051                                                                                                                                                                          Получены ответы: Министерство транспорта и автомобильных дорог Нижегородской области от 02.04.2015 №325-01-05-1973/15 от 01.07.2015 №325-01-05-4410/15, от 25.09.2015 №325-01-05-6860/15.                                                                                                                                                                                                                            12.08.2015 заключен муниципальный контракт на разработку проектной документации на реконструкцию автодороги по ул.Ореховской. Планируемый срок завершения работ октябрь 2015 года. В отчетном периоде работы не проводились.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ЗАО УК "Аэропорты Регионов" от 02.04.2015 №01-01-11/123, от 01.07.2015 №01-01-11/235, от 05.10.2015  №01-01-11/371. Получено разрешение на строительство пассажирского терминала. Выбран генеральный подрядчик. Выполнена разработка рабочей документации по устройству кровли. Выполнены работы по монтажу центральной распределительной подстанции, металлических конструкций кровли и переходов к башням телетрапов. Выполняются железобетонные перекрытия в переходах к башням телетрапов
Выполняются работы по устройству кровли, фасадов здания, по кладке кирпичных перегородок пассажирского терминала.
Выполняются работы по прокладке внутренних инженерных систем электроснабжения, водоснабжения, водоотведения, по монтажу системы водяного автоматического пожаротушения, по строительству наружных сетей водоотведения, наружных сетей электроосвещения, начаты работы по благоустройству территории. Выполняется производство технологического оборудования и изготовление технологической мебели.</t>
    </r>
  </si>
  <si>
    <r>
      <rPr>
        <b/>
        <sz val="11"/>
        <rFont val="Times New Roman"/>
        <family val="1"/>
      </rPr>
      <t xml:space="preserve">Федеральный бюджет: 
</t>
    </r>
    <r>
      <rPr>
        <sz val="11"/>
        <rFont val="Times New Roman"/>
        <family val="1"/>
      </rPr>
      <t xml:space="preserve">Получено разрешение на ввод объекта в эксплуатацию от 14.07.2015 № 63-01-135-2015/ФАВТ-04, в том числе: - на реконструированную ВПП № 1 с площадью - 11 520 кв.м.;  на реконструированную РД № 3 с площадью - 6 650 кв.м.;  на реконструированную РД № 7 с площадью - 2 695 кв.м.; на реконструированную водосточно-дренажную сеть с площадью - 877 кв.м. Выполненные работы. земляные работы: - разработка выемки – 42 880,76 м3, общестроительные работы - реконструкция существующих кабельных каналов – 175,0 м;- устройство железобетонных фундаментов–5,8 м3; - укладка асбестоцементных труб – 4,7 м3; - устройство проф.настила – 4,5 м2; - снятие непригодного растительного слоя с погрузкой и транспортировкой, уплотнением,  планировкой – 61 310 м3.,  - устройство цементобетонного покрытия – 40121,31 м2., - устройство деформационных швов – 18 456,24 м., - устройство временного покрытия из мелкозернистого асфальтобетона – 8 181,75 м2., - устройство смотровых колодцев коллектора 2.12 – 3 шт. - устройство колодцев кабельной канализации – 6шт. - устройство кабельного блока из полиэтиленовых труб – 3 506,64 м., - установка прожекторных мачт с установкой молниеприемника, заградогней, прожекторов и ламп – 1 шт., - устройство коллекторов К2.26 – 53.61 м., К 2.14 – 329,9 м., К 2.12 – 100 м., К2.31 – 167 м., К2.13 – 215,7 м. - вынос электрических сетей из зоны строительства, прокладка кабеля – 510 м.п., с устройством дождеприемных колодцев – 2шт. Разборка покрытий – 15377,25 м2; Электрооборудование и электроосвещение - прокладка коробов – 519,0 м; - устройство металлических лотков – 132,0 м; - прокладка кабеля – 2408,0 м; - установка розеток, переключателей, выключателей, светильников – 104,0 шт.; - установка дополнительного оборудования – 1 компл.;  Линии электропередач ЛЭП 6 кв – 0,046 км Рулежная дорожка РД-3 Разборка покрытия – 2197 м². Трансформаторные подстанции мест стоянок ТП-МС1-ВП (внутриплощадочная), ТП-МС2-ВП (внутриплощадочная), ТП-МС АВК (аэровокзальный комплекс) – устройство фундаментов. Рулёжная дорожка РД-5 - земляные работы – 957,6 м3 - устройство насыпи с последующим уплотнением и планировкой – 3042 м2; - разборка существующих покрытий – 3825 м2; - устройство асфальтобетонного покрытия – 1639 м2; - испытание ёмкостей на водонепроницаемость – 2,6 м2. - устройство деформационных швов – 858,76 м; - устройство отверстий под огни светосигнального оборудования ССО – 31 шт; - Рулёжная дорожка РД-11 - разборка существующих покрытий – 13 539,00 м2; - устройство цементобетонного покрытия – 5 186,96м2; Рулёжная дорожка РД-5А - устройство асфальтобетонного покрытия – 1019 м2; Площадка обработки судов противообледенительной жидкостью ПОЖ - земляные работы – 1538,19 м3; - устройство щебеночного основания с битумной пропиткой – 500 м2 Очистные сооружения № 2 - устройство заземления – 270 м; Переоборудование трансформаторной подстанции (ТП-40): - монтаж электротехнического оборудования – 1 компл. - Монтаж оборудования автоматизации – 1 компл. - Монтаж охранно-пожарной сигнализации–1 компл. - Монтаж оборудования пожаротушения – 1 компл. - устройство и монтаж оборудования резервуара – 1 компл., - устройство колодцев – 3 шт., - устройство резервуара 10 м3 - 1 шт. Устройство новой трансформаторной подстанции огней высокой интенсивности ТП-2Н-ОВИ -- устройство насыпи 25м3 - искусственные покрытия – 759,92 м2 Переоборудование трансформаторных подстанции ТП-42 (искусственные покрытия – 1047,7 м2; - земляные работы – 25 м2 - устройство заземления – 1к-т) и ТП-2 (становка дизель-генераторной установки ДГУ – 1 компл. - устройство и монтаж оборудования резервуара – 1 компл., - устройство колодцев – 4 шт.). Коллектор К2.1.1 Светосигнальное оборудование: - установка светосигнального оборудование – 40шт., - Приобретение и установка аэродромных знаков – 25 шт., Линии связи, сигнализации и управления: - устройство кабельной канализации – 440,39 м., - прокладка медного кабеля – 6512,17 м. - демонтаж кабелей – 19500м. % технической готовности объекта на 30.09.2015г. - 61,85% 
</t>
    </r>
    <r>
      <rPr>
        <b/>
        <sz val="11"/>
        <rFont val="Times New Roman"/>
        <family val="1"/>
      </rPr>
      <t xml:space="preserve">Бюджет субъектов РФ: </t>
    </r>
    <r>
      <rPr>
        <sz val="11"/>
        <rFont val="Times New Roman"/>
        <family val="1"/>
      </rPr>
      <t xml:space="preserve">Направлены запросы: от 18.03.2015 №02529, от 10.09.2015 №09051. Ответ не получен. 
</t>
    </r>
    <r>
      <rPr>
        <b/>
        <sz val="11"/>
        <rFont val="Times New Roman"/>
        <family val="1"/>
      </rPr>
      <t xml:space="preserve">Внебюджетные источники: </t>
    </r>
    <r>
      <rPr>
        <sz val="11"/>
        <rFont val="Times New Roman"/>
        <family val="1"/>
      </rPr>
      <t xml:space="preserve">Направлены запросы: от 18.03.2015 №02529, от 15.06.2015 №05844 , от 10.09.2015 №09051  №01-01-11/371.                                                                                                                            Получены ответы: ЗАО УК "Аэропорты Регионов" от 02.04.2015 №01-01-11/123, от 01.07.2015 №01-01-11/235, от 05.10.2015                                                                                                            На строительстве нового пассажирского терминала (42 700 м2), введенном в 2014 году выполнены пуско-наладочные работы по инженерным системам, произведен монтаж оборудования международного пункта пропуска, получен протокол о разрешении работы международного пункта пропуска в тестовом режиме. Ведется устранение замечаний по внутренней отделке и наружному благоустройству.   На новом грузовом терминале (3600 м2), введенном в 2014 году выполняются пуско-наладочные работы по инженерным системам, производится наладка технологии обработки грузов, устраняются замечания по наружному благоустройству.
</t>
    </r>
  </si>
  <si>
    <r>
      <rPr>
        <b/>
        <sz val="11"/>
        <rFont val="Times New Roman"/>
        <family val="1"/>
      </rPr>
      <t>Федеральный бюджет.</t>
    </r>
    <r>
      <rPr>
        <sz val="11"/>
        <rFont val="Times New Roman"/>
        <family val="1"/>
      </rPr>
      <t xml:space="preserve">
В отчетном периоде строительно-монтажные работы не выполнялись в связи с неисполнением обязательств по контракту Подрядчиком АО «Строительное управление №1», за что получено решение Арбитражного суда г.Москвы о взыскании с ЗАО «СУ №1» неустойки, выставляются претензии и направляются в суд исковые требования. В адрес АО «СУ №1» направлено уведомление о расторжении договора подряда.
В отчетном периоде проводились конкурсные процедуры. Заключен Государственный контракт от 01.09.2015. Выплачен аванс на выполнение строительно-монтажных работ.
Срок корректировки проектно-сметной документации 22.12.2013-07.06.2014. Проектирование включает 4 этапа работ. Работы выполнены на 100%.  Получены положительные заключения ФАУ «Главгосэкспертиза России»: по проверке достоверности определения сметной стоимости объекта капитального строительства от 27.03.2015 № 479-15/ГГЭ-1820/10 и по проектной документации и инженерным изысканиям от 27.03.2015 № 454-15/ГГЭ-1820/04. 
% технической готовности объекта на 30.09.2015г. - 51,28%
</t>
    </r>
    <r>
      <rPr>
        <b/>
        <sz val="11"/>
        <rFont val="Times New Roman"/>
        <family val="1"/>
      </rPr>
      <t xml:space="preserve">Бюджет субъектов РФ </t>
    </r>
    <r>
      <rPr>
        <sz val="11"/>
        <rFont val="Times New Roman"/>
        <family val="1"/>
      </rPr>
      <t xml:space="preserve">
Направлены запросы: от 18.03.2015 №02529 , от 15.06.2015 №05844 , от 10.09.2015 №09051 В отчетном периоде работы не проводились по причине, что финансирование реконструкции объектов коммерческой и федеральной собственности за счет средств бюджета субъекта Российской Федерации в рамках действующего законодательства Российской Федерации невозможно. 
</t>
    </r>
    <r>
      <rPr>
        <b/>
        <sz val="11"/>
        <rFont val="Times New Roman"/>
        <family val="1"/>
      </rPr>
      <t>Внебюджетные источники</t>
    </r>
    <r>
      <rPr>
        <sz val="11"/>
        <rFont val="Times New Roman"/>
        <family val="1"/>
      </rPr>
      <t xml:space="preserve">
Направлены запросы: от 18.03.2015 №02529 , от 15.06.2015 №05844 , от 10.09.2015 №09051                                                                                                                                                                        Получены ответы: ЗАО УК "Аэропорты Регионов" от 02.04.2015 №01-01-11/123, от 01.07.2015 №01-01-11/235, от 05.10.2015 №01-01-11/371. В отчетном периоде выполнены следующие работы: По ангару для хранения ВС в служебной зоне аэропорта "Кольцово" ( 2916 м2) получено новое разрешение на строительство  в связи с окончанием срока действия предыдущего (№RU66302000-245|4), определен генподрядчик, установлено ограждение стройплощадки, начаты земляные работы. По зданию автостоянки с галереей (2 этапа по 500 м/м) ведется согласование эскизного проекта в ГлавАПУ города Екатеринбурга, заключено дополнительное соглашение с ООО «Проектное бюро Р1»  на проведение комплексных инженерных изысканий, которые подрядчик в отчетном периоде выполнил. готовятся документы для получения ГПЗУ.По реконструкции ЗОЛиД  VIP-терминала аэропорта «Кольцово» разработан дизайн-проект интерьеров.Ведется разработка проекта, площадь проектирования 503 м2 . Начато обследование несущих конструкций здания. По гаражу спецтехники в служебной зоне  аэропорта "Кольцово" (7384,4 м2) проведена корректировка проектной документации по замечаниям Филиала ГГЭ, которая получила отрицательное заключение ГГЭ. Идет процесс выбора новой проектной организации. Ведутся работы по разработке мероприятий для снижения стоимости объекта.</t>
    </r>
  </si>
  <si>
    <r>
      <rPr>
        <b/>
        <sz val="11"/>
        <rFont val="Times New Roman"/>
        <family val="1"/>
      </rPr>
      <t>Федеральный бюджет.</t>
    </r>
    <r>
      <rPr>
        <sz val="11"/>
        <rFont val="Times New Roman"/>
        <family val="1"/>
      </rPr>
      <t xml:space="preserve">
Арбитражным судом г.Москвы вынесено решение принять у подрядчика работы и оплатить по ПСД, положительное заключение ГГЭ по которой получено 22.05.2014. 
Аванс контрактом по реконструкции 9 из 12 этажей здания корпуса "А" медицинского центра не предусмотрен, оплата происходит по факту выполнения работ.
</t>
    </r>
    <r>
      <rPr>
        <b/>
        <sz val="11"/>
        <rFont val="Times New Roman"/>
        <family val="1"/>
      </rPr>
      <t>Внебюджетные источники</t>
    </r>
    <r>
      <rPr>
        <sz val="11"/>
        <rFont val="Times New Roman"/>
        <family val="1"/>
      </rPr>
      <t xml:space="preserve">
Финансирование за счет инвестора предусмотрено на закупку оборудования и будет реализовываться после выполнения СМР по федеральной части.</t>
    </r>
  </si>
  <si>
    <r>
      <rPr>
        <b/>
        <sz val="11"/>
        <rFont val="Times New Roman"/>
        <family val="1"/>
      </rPr>
      <t>Федеральный бюджет.</t>
    </r>
    <r>
      <rPr>
        <sz val="11"/>
        <rFont val="Times New Roman"/>
        <family val="1"/>
      </rPr>
      <t xml:space="preserve">
13.02.2015 объявлен конкурс на выполнение проектных работ (Извещение № 0373100090915000002) 16.07.2015 прошла процедура вскрытия конвертов, подана 1 заявка, конкурс признан несостоявшимся. ФАС отказано в заключение контракта. 04.09.2015 объявлен повторный конкурс на выполнение проектных работ. (Извещение № 0373100090915000048) Конкурсные процедуры находятся на стадии подачи заявок.
Подведение итогов в IV квартале 2015 года.</t>
    </r>
  </si>
  <si>
    <r>
      <rPr>
        <b/>
        <sz val="11"/>
        <rFont val="Times New Roman"/>
        <family val="1"/>
      </rPr>
      <t>Федеральный бюджет.</t>
    </r>
    <r>
      <rPr>
        <sz val="11"/>
        <rFont val="Times New Roman"/>
        <family val="1"/>
      </rPr>
      <t xml:space="preserve">
Предоставлены акты по выполнению авторского надзора по договору от 12.12.2011. 
В отчетном периоде строительно-монтажные работы не выполнялись в связи с неисполнением обязательств по контракту Подрядчиком АО «Строительное управление №1», в связи с чем ГК 0373100090914000001 от 09.07.2014 расторгнут 07.08.2015.
Актом от 15.01.2015 № 4 произведено погашение дебиторской задолженности по осуществлению строительного контроля. 
Конкурсные процедуры
18.05.2015 объявлен конкурс на оказание услуг по осуществлению строительного контроля (технического надзора) (Извещение № 0373100090915000017). 27.05.2015 определение поставщика отменено по решению Заказчика. По состоянию на 30.09.2015 объявление повторного конкурса не планируется.
21.09.2015 объявлен конкурс на выполнение строительно-монтажных работ (Извещение № 0373100090915000053). Конкурсные процедуры находится на стадии подачи заявок. Подведение итогов в IV квартале 2015 года.
% технической готовности объекта на 30.09.2015г. - 40,87% </t>
    </r>
  </si>
  <si>
    <r>
      <rPr>
        <b/>
        <sz val="11"/>
        <rFont val="Times New Roman"/>
        <family val="1"/>
      </rPr>
      <t>Федеральный бюджет.</t>
    </r>
    <r>
      <rPr>
        <sz val="11"/>
        <rFont val="Times New Roman"/>
        <family val="1"/>
      </rPr>
      <t xml:space="preserve">
Выполненные работы. Рулёжные дорожки РД-4 (искусственные покрытия) – 5560 м2 Перрон (искусственные покрытия) – 34 227м2, водосточно-дренажная система: - устройство коллектора – 600пм,  - устройство дрен – 650 пм. Кабельные линии 6кВ – 967 п.м. Металлоконструкции аварийно-спасательной станции АСС – смонтировано 30 т. Поставлены на объект трансформаторные подстанции  ТП-АСС (аварийно-спасательная станции), ТП-ТО (технического обслуживания), ТП-ОС (очистные сооружения)
% технической готовности объекта на 30.09.2015г. - 31,06% </t>
    </r>
  </si>
  <si>
    <r>
      <rPr>
        <b/>
        <sz val="11"/>
        <rFont val="Times New Roman"/>
        <family val="1"/>
      </rPr>
      <t>Федеральный бюджет.</t>
    </r>
    <r>
      <rPr>
        <sz val="11"/>
        <rFont val="Times New Roman"/>
        <family val="1"/>
      </rPr>
      <t xml:space="preserve">
Выполненные работы.
Перрон:
Устройство выравнивающего слоя из цементобетона (усиление) – 71 088 м2, Устройство швов в выравнивающем слое – 5 597 м, Устройство слоя покрытия из цементобетона класса В15 (новое покрытие) – 38 921 м2, Устройство швов в выравнивающем слое – 3 509 м, Прокладка кабеля – 1 019 м,
Инженерные коммуникации:
Устройство кабельных переходов – 7 359 м, Прокладка кабеля 10кВ – 2 084 м, Трансформаторная подстанция ТП-9 – установка 1 шт.
Трансформаторная подстанция мест стоянок МС – установка 1шт
% технической готовности объекта на 30.09.2015г. - 89,31% </t>
    </r>
  </si>
  <si>
    <r>
      <t xml:space="preserve">Федеральный бюджет.
</t>
    </r>
    <r>
      <rPr>
        <sz val="11"/>
        <rFont val="Times New Roman"/>
        <family val="1"/>
      </rPr>
      <t xml:space="preserve">Получено разрешение на ввод объекта в эксплуатацию от 15.07.2015 № 15-03-229/ФАВТ-04, в том числе:
- рулежная дорожка № 1 с площадью - 8 325,3 кв.м.;
- проведена реконструкция перрон-стоянки  с площадью 36 455,0 кв.м.
Выполненные работы: - Устройство огней – 506 шт.; - Устройство кабельных линий электропередач ЛЭП-6 кВ: 9227,00м; - Устройство кабельных линий электропередач ЛЭП-0,4 кВ: 6783м; - Устройство кабельных линий трансформаторных подстанций ТП-очистные сооружения и ТП-ОАСС: 2488,00м; - Кабельные линии электропитания 10 кВ 3x240 от ПС- 110/35/6,0 "Беслан-Северная" и ПС-110/27,5/6,0 "Беслан-Тяговая" до трансформаторной подстанции центрального распределительного пункта  ТП-ЦРП: 14744м; - Устройство монолитных железобетонных пандусов из бетона класса В25: 9,10м3; - Устройство монолитной железобетонной лестницы из бетона класса В25: 7,80м3; - Устройство системы отопления – 1 система; - Устройство системы теплоснабжения – 1 система; - Устройство системы вентиляции и кондиционирования воздуха - 1 система; - Устройство средств связи – 1 объект; - Устройство водопровода хозяйственно-питьевого противопожарного – 330м; - Устройство канализации дождевой и производственной: 120м.
% технической готовности объекта на 30.09.2015г. - 74,77% </t>
    </r>
  </si>
  <si>
    <r>
      <rPr>
        <b/>
        <sz val="11"/>
        <rFont val="Times New Roman"/>
        <family val="1"/>
      </rPr>
      <t>Федеральный бюджет.</t>
    </r>
    <r>
      <rPr>
        <sz val="11"/>
        <rFont val="Times New Roman"/>
        <family val="1"/>
      </rPr>
      <t xml:space="preserve">
Выполненные работы: - Рулежные дорожки: 13177.7 м2, - Сети канализации дождевой (1 этап): Земляные работы 15713,2м3, Канализация дождевая (условно чистая) - трубопровод – 3362.8 пм, -Прокладка кабеля ССО – 43315пм, -Кабельные переходы – 2734пм, - Ограждение аэродрома: 2395,05 пм; - Места стоянок для обработки воздушных судов противообледенительной жидкостью – земляные работы 1622 м3, - Водосточно-дренажная сеть –Устройство коллектора – 1441пм, Обратная засыпка грунтом 610м3, Устройство тальвежного колодца 1 шт, Устройство дождеприемных колодцев 132шт., Устройство перепусков из полипропиленовых труб 55м, -Прокладка в/в кабеля 10кВ – 16054пм, -Сети связи – 1654пм, - Очистные сооружения поверхностного стока - Устройство насыпи из песка 10701.8 м3, планировка территории –10416м2, Устройство геомембраны 2625 м2.
% технической готовности объекта на 30.09.2015г. - 59,04% 
</t>
    </r>
  </si>
  <si>
    <r>
      <rPr>
        <b/>
        <sz val="11"/>
        <rFont val="Times New Roman"/>
        <family val="1"/>
      </rPr>
      <t>Федеральный бюджет.</t>
    </r>
    <r>
      <rPr>
        <sz val="11"/>
        <rFont val="Times New Roman"/>
        <family val="1"/>
      </rPr>
      <t xml:space="preserve">
Выполненные работы: -устройство монолитного покрытия из цементобетона на перроне №1 (площадка по обработке противообледенительной жидкостью ПОЖ) – 9225,0 м2, - укладка полиэтиленовых труб коллектора К2-8 – 990,11 м., - устройство сборного железобетонного смотрового колодца  - 3 шт., -устройство покрытия из  плотной мелкозернистой асфальтобетонной смеси на съездах с перрона – 910 м2, - устройство монолитного покрытия из цементобетона на рулёжной дорожке РД-А – 266,8 м2,
- прокладка кабеля для освещения перрона – 940 м. - разборка покрытий асфальтобетонных – 5 806 м2., - устройство монолитного покрытия из цементобетона на рулежной дорожке РД-В – 11 158,00м2., - устройство верхнего слоя покрытия из плотной мелкозернистой асфальтобетонной смеси на рулежной дорожке РД-В (обочины) – 4 748 м2., - устройство верхнего слоя покрытия из плотной мелкозернистой асфальтобетонной смеси на РД-В (пандус) – 656 м2, - устройство швов сжатия в искусственном основании из цементобетона на РД-В – 1010 м, - устройство системы водоотведения аэродрома – 173 м., - земляные работы в коллекторе К.2-8 (обратная засыпка траншей и котлованов с послойным уплотнением) – 27 048,10 м3., - коллектор К.2-8 (укладка полиэтиленовых труб) – 1355 м., - коллектор К.2-9 (укладка полиэтиленовых труб) – 314 м., - прокладка труб для прокладки кабелей огней ССО на рулежной дорожке РД-В - 517,5 м., - устройство ССО – 1 комплект, - устройство трансформаторного колодца – 154 шт., - устройство трубопроводов из полиэтиленовых труб боковых огней на рулежной дорожке РД-В – 6 161,82 м., - устройство освещения перрона – 2 компл. - устройство системы диспетчеризации и управления освещением перрона – 1 комплект, - устройство пункта сбора и утилизации ПОЖ №1 – 1 комплект. - устройство сетей электроснабжения площадки по обработке противообледенительной жидкостью ПОЖ 0,4 кВ – 900,00 м., - устройство монолитного покрытия из цементобетона площадки по обработке противообледенительной жидкостью ПОЖ – 484м2.
Все работы завершены
 % технической готовности объекта на 30.09.2015г. - 88,39% 
</t>
    </r>
    <r>
      <rPr>
        <b/>
        <sz val="11"/>
        <rFont val="Times New Roman"/>
        <family val="1"/>
      </rPr>
      <t>Бюджет субъектов РФ.</t>
    </r>
    <r>
      <rPr>
        <sz val="11"/>
        <rFont val="Times New Roman"/>
        <family val="1"/>
      </rPr>
      <t xml:space="preserve">
Направлены запросы: от 18.03.2015 №02529 ,от 15.06.2015 №05844                                                                                                                                                                                   Получены ответы: Министерство дорожного хозяйства и транспорта от 01.04.2015 (получено 14.04.2015) №01-14/1887, от 24.06.2015 №01-14/4346 . Ведется процедура заключения дополнительного соглашения по вопросу передачи обязанностей финансирования объекта реконструкции согласно ФЦП от Ставропольского края к инвестору.
</t>
    </r>
    <r>
      <rPr>
        <b/>
        <sz val="11"/>
        <rFont val="Times New Roman"/>
        <family val="1"/>
      </rPr>
      <t>Внебюджетные источники</t>
    </r>
    <r>
      <rPr>
        <sz val="11"/>
        <rFont val="Times New Roman"/>
        <family val="1"/>
      </rPr>
      <t xml:space="preserve">
Направлены запросы: от 18.03.2015 №02529, от 15.06.2015 №05844 , от 10.09.2015 №09051.                                                                                                                                                                                 Получены ответы: ОАО "Международный аэропорт Минеральные Воды" Эл/почта б/сопроводительного письма, от 16.07.2015 №1.6/1536 , от  02.10.2015 №1.6/2131.  В отчетном периоде выполнялись работы по реконструкции павильонов прибытия внутренних и международных авиалиний со встроенным павильоном для встречающих, 15.07.2015 введен в эксплуатацию  павильон для перронной механизации и АС с благоустройством прилегающей территории, разрешение на ввод №26-516102-29-2015 от 14.07.2015. Приобретена аэропортовая и аэродромная специальная техника.</t>
    </r>
  </si>
  <si>
    <r>
      <rPr>
        <b/>
        <sz val="11"/>
        <rFont val="Times New Roman"/>
        <family val="1"/>
      </rPr>
      <t>Федеральный бюджет.</t>
    </r>
    <r>
      <rPr>
        <sz val="11"/>
        <rFont val="Times New Roman"/>
        <family val="1"/>
      </rPr>
      <t xml:space="preserve">
В отчетном периоде проводились работы по следующим государственным контрактам.
</t>
    </r>
    <r>
      <rPr>
        <b/>
        <sz val="11"/>
        <rFont val="Times New Roman"/>
        <family val="1"/>
      </rPr>
      <t xml:space="preserve"> от 04.06.2014г.:</t>
    </r>
    <r>
      <rPr>
        <sz val="11"/>
        <rFont val="Times New Roman"/>
        <family val="1"/>
      </rPr>
      <t xml:space="preserve">
1. Подготовительные работы на перроне: - 6,6 м3 разборка асфальтобетонных покрытий и оснований; - 36,6 м3 разборка цементобетонных покрытий и оснований; - демонтаж 330 пм участков топливопровода, - демонтаж 5 колодцев центральной заправочной станции ЦЗС; Рулёжная дорожка РД-J: -выемка просадочных грунтов с обратной засыпкой 23 690 м3, -планировка грунтовых участков 2 210м2; -посев трав 2 200м2;  
2. Устройство основания на перроне - из щебне-песко-цементная смесь ЩПЦС – 4 970,22 м2, - устройство покрытия из асфальтобетона – 5 957,00 м2; - устройство покрытия из цементобетона – 825,00м2
3.Велись работы по устройству 1 841,49 м2 покрытия из асфальтобетонной смеси на водосточно-дренажной сети; - произведено устройство 7 847,72 м труб кабельной канализации различного диаметра. - установлено 2154,41 пм коллекторов разных диаметров.
- устройство 6 950,03 м3 выемки на объектах магистральной рулёжной дорожки МРД-Н, рулёжных дорожек РД-А, РД-F, РД-Е, РД-D;
- устройство 11 666,00 м2 основания из щебня на рулёжных дорожках МРД-Н, РД-А, РД-F, РД-Е, РД-D; - устройство 10 359,89 м2 покрытия  из асфальтобетонной смеси  на рулёжных дорожках МРД-Н, РД-А, РД-F, РД-Е, РД-D; - устройство 67,5 м3 ростверка на трансформаторной подстанции технического обслуживания ТП-ТО №1,2,4; - произведено 11 132,92 м3 снятия растительного слоя,
- 7 038,18 м3 уплотнения основания, - 66 060,00 м3 устройства насыпи на патрульной дороге, - устройство основания из песка на патрульной дороге – 20 251,8 м2 - устройство основания из щебня на патрульной дороге – 29 715,00 м2 - 94,52 пм трубопровода ливневых стоков на очистку коллектора К2 (Очистные сооружения №1), -устройство 33 пм исходного стока коллектора К2 (Очистные сооружения №2), - Выемка просадочных 20 990,50 м3 грунтов с обратной засыпкой на площадке для обработки воздушных судов ВС противообледенительной жидкостью; - демонтировано 330 пм существующих трубопроводов на Очистном сооружении №1,
- Устройство закрытых лотков коллектора 12 и 13 водосточно-дренажной сети – 480 п.м., - Обработка цементобетонного покрытия пропиточным составом – 22 355,00 м2, - монтаж смотровых колодцев системы светосигнального оборудования – 232 шт.
- Прокладка высоковольтного кабеля в трубе полиэтиленовой низкого давления ПНД и кабельных переходах – 25 820,00 м.п.,
- прокладка кабелей – 17 676,47 п.м. - Дополнительные ячейки в центральных распределительных пунктах (ЦРП-1, ЦРП-2) – 6шт,
- Монтаж комплектных трансформаторных подстанций очистных сооружений ТП-ОС №1 и ТП-ОС№2– 2 шт.,  -устройство покрытия из асфальтобетонной смеси на площадке очистных сооружений ОС-1 – 1850 м2. 
</t>
    </r>
    <r>
      <rPr>
        <b/>
        <sz val="11"/>
        <rFont val="Times New Roman"/>
        <family val="1"/>
      </rPr>
      <t xml:space="preserve"> от 26.12.2014:</t>
    </r>
    <r>
      <rPr>
        <sz val="11"/>
        <rFont val="Times New Roman"/>
        <family val="1"/>
      </rPr>
      <t xml:space="preserve">
Проводились подготовительные работы: - 56 110,34 м2 разборка асфальтобетонных покрытий и оснований; - 9 340 м2 разборка цементобетонных покрытий и оснований;  - демонтаж дождеприемных, смотровых колодцев -50 шт. - заделка отверстий 431 шт.
- устройство выемки 6 170 м3; -уплотнение просадочного грунта 5 9880м2; -планировка поверхности дна корыта 10 000м2;
- устройство насыпи 71 554 м3; -планировка грунтов  210 056 м2; - очистка существующего покрытия от грязи и пыли 170 031,31 м2;
- устройство прослойки из геомембраны, термоскрепленной с геотекстилем 14 820 м2; - устройство слоя из песчано-гравийной смеси 11 050м2; -устройство слоя из щебня 26 920 м2; Рулёжные дорожки РД-Е, РД-F, перрон: - разборка конструкции покрытия из асфальтобетона – 34 039,12 м2; - разборка слоя из цементобетона 34 039,12 м2; -устройство выемки 30 776,2 м3; - планировка поверхности дна корыта 35 722,59 м2; - устройство слоя из песчано-гравийной смеси- 32 872,57 м2; - устройство слоя из щебеночно-песчаной смеси -36 784,3м2; - устройство слоя из цементобетона  69 863,8 м2 - устройство прослойки из аэродромной полиэтиленовой пленки в 2 слоя 34 782,4 м2; - устройство ложных швов, швов расширения, сопряжения, сжатия, расширения  13 195,37 м; -устройство заземлений для воздушных судов  9 шт; Водосточно-дренажная сеть ВДС: - устройство траншей под коллекторы 2410 м3; - засыпка местным грунтом, из песка под трубы 2 275 м3; -устройство дождеприемных колодцев (ДК) – 12 шт; -устройство перепусков из ДК в СК -162м;
-наращивание существующих смотровых колодцев 40шт; Грунтовые участки зоны курсового и глиссадного радиомаяков КРМ, ГРМ:
-сохранение растительного грунта 81 750 м2; -планировка грунтовых участков 81 750 м2; Кабельные переходы искусственной взлётно-посадочной полосы ИВПП-2, рулёжных дорожек РД-А, РД-F: - устройство кабельных переходов светосигнального оборудования ССО - 8 шт; -устройство кабельных сборных колодцев ККС-5 - 4 шт.; -устройство переходов связи, переходов электроснабжения  - 2 шт;
Объекты энергоснабжения (участки трансформаторных подстанций огней высокой интенсивности ТП-30А(ОВИ), ТП-31А (ОВИ):
-снятие почвенно-растительного слоя 0 1785 м3; -устройство корыта под дорожную одежду 172 м3; -устройство насыпи из привозного песчаного грунта 1 1564 м3; Трансформаторная подстанция технического обслуживания ТП-ТО №1-4: - устройство фундаментов под дизельную станцию ДС и топливный резервуар 4 щт; -устройство блочно-контейнерной автоматизированной электростанции комплексной заводской поставки 4 комплекта; -оборудование 4 комплекта; Светосигнальное оборудование ССО (искусственной взлётно-посадочной полосы ИВПП-2, участки магнитный курс посадки Мкпос 138,318): -демонтаж кабельных сборных колодцев ККС 145 шт;
- демонтаж огней 938 шт; -демонтаж высоковольтных и низковольтных штепсельных разъемов 3 664 шт; -демонтаж изолирующих трансформаторов 954 шт; - нарезка борозд различной ширины 5 337,3 м -заделка борозд цементобетонном 165,8 м3; -прокладка труб в борозде 8 122 м. 
% технической готовности объекта на 30.09.2015г. - 61,85% 
</t>
    </r>
    <r>
      <rPr>
        <b/>
        <sz val="11"/>
        <rFont val="Times New Roman"/>
        <family val="1"/>
      </rPr>
      <t>Бюджет субъектов РФ</t>
    </r>
    <r>
      <rPr>
        <sz val="11"/>
        <rFont val="Times New Roman"/>
        <family val="1"/>
      </rPr>
      <t xml:space="preserve">
Направлены запросы: от 18.03.2015 №02529, от 15.06.2015 №05844, от 10.09.2015 №09051  Получены ответы: за 1 кв-л по эл/почте без сопроводительного письма , от 30.06.2015 № 09-11/220 из Государственного комитета Республики Башкортостан по транспорту и дорожному хозяйству. Продублирована информация аэропорта.
</t>
    </r>
    <r>
      <rPr>
        <b/>
        <sz val="11"/>
        <rFont val="Times New Roman"/>
        <family val="1"/>
      </rPr>
      <t>Внебюджетные источники</t>
    </r>
    <r>
      <rPr>
        <sz val="11"/>
        <rFont val="Times New Roman"/>
        <family val="1"/>
      </rPr>
      <t xml:space="preserve">
Направлены запросы: от 18.03.2015 №02529, от 15.06.2015 №05844, от 10.09.2015,от 10.09.2015 №09051                                                                                                                                                                           Получены ответы: ОАО "Международный аэропорт Уфа" от 02.04.2015 №82.04 , от 29.06.2015 №817.06, от 02.10.2015 №114.10.                                                                                                                     Получено разрешение на ввод в эксплуатацию построенного, реконструированного объекта капитального строительства от 03.04.2015 № RU 63301000-64/4 включающие следующие мероприятия: -здание международного терминала общая площадь 17 677,5м2 (4 этажное);
- наружные сети энергоснабжения 6 кВ – протяженность 5 847,0м; - наружный водопровод – протяженность 58,0м;
- наружные сети теплоснабжения – протяженность 58,0м.
</t>
    </r>
  </si>
  <si>
    <r>
      <rPr>
        <b/>
        <sz val="11"/>
        <rFont val="Times New Roman"/>
        <family val="1"/>
      </rPr>
      <t>Федеральный бюджет.</t>
    </r>
    <r>
      <rPr>
        <sz val="11"/>
        <rFont val="Times New Roman"/>
        <family val="1"/>
      </rPr>
      <t xml:space="preserve">
Конкурсные процедуры
22.01.2015 объявлен конкурс на выполнение строительно-монтажных работ (Извещение № 0373100090915000001). 13.07.2015 прошла процедура вскрытия конвертов, подана 1 заявка, конкурс признан несостоявшимся. ФАС отказано в заключение контракта. 
03.08.2015 объявлен повторный конкурс на выполнение строительно-монтажных работ (Извещение № 0373100090915000044) 
21.08.2015 подведены итоги конкурса на выполнение строительно-монтажных работ. 
Заключен Государственный контракт  от 14.09.2015. Выплачен аванс на строительно-монтажные работы.
% технической готовности объекта на 30.09.2015г. - 2,74% 
</t>
    </r>
    <r>
      <rPr>
        <b/>
        <sz val="11"/>
        <rFont val="Times New Roman"/>
        <family val="1"/>
      </rPr>
      <t>Бюджет субъектов РФ</t>
    </r>
    <r>
      <rPr>
        <sz val="11"/>
        <rFont val="Times New Roman"/>
        <family val="1"/>
      </rPr>
      <t xml:space="preserve">
Направлены запросы: от 18.03.2015 №02529                                                                                                                                                                             Получены ответы: Министерство транспорта и дорожного хозяйства Республики Татарстан от 25.03.2015 №04-22/1115.                                          Обязательства, предусмотренные Соглашением о соинвестировании по приведению в нормативное состояние подъездной автодороги к аэропорту Бегишево, исполнены в полном объеме в 2014 году.
</t>
    </r>
    <r>
      <rPr>
        <b/>
        <sz val="11"/>
        <rFont val="Times New Roman"/>
        <family val="1"/>
      </rPr>
      <t>Внебюджетные источники</t>
    </r>
    <r>
      <rPr>
        <sz val="11"/>
        <rFont val="Times New Roman"/>
        <family val="1"/>
      </rPr>
      <t xml:space="preserve">
Направлены запросы: от 18.03.2015 №02529, от 15.06.2015 №05844 , от 10.09.2015 №09051                                                                                                                                                                             Получены ответы: ОАО "Аэропорт  "Бегишево" от 07.04.2015 №95.100/01.1-457 , 05.10.2015 №95.100/01.1-1323.                                                                                                                                                              В рамках реконструкции аэропортового комплекса установлены антиобледенительная система , платформа подъемная для обслуживания пассажиров с ограниченной подвижностью, произведены работы по обустройству кассовой зоны. В  отчетном периоде проведен капитальный ремонт периметрового ограждения протяженностью 0,5 км. При модернизации склада ГСМ при устройстве пунктов налива установлен наконечник нижней заправки с пробоотборником. В целях бесперебойного снабжения аэровокзала установлен нагрузочный модуль. В соответствии со статьей 26 Закона РФ от 21 июля 1993 г. № 5485-1 "О государственной тайне" оборудовано рабочее место специалиста по спецсвязи и режиму ПЭВМ, которое прошло специальную проверку и специальное исследование согласно СТР-97, утвержденного решением Гостехкомиссии при Президенте РФ от 23.05.97 г. № 055, с установленным программным обеспечением и средствами защиты информации. Начаты работы по реконструкции грузового склада в целях создания на его площадях склада временного хранения. Проведены работы по реконструкции зданий центра повседневного обслуживания воздушных судов и гостиницы . Приобретена электролизная установка "САНЕР 5-400".</t>
    </r>
  </si>
  <si>
    <r>
      <rPr>
        <b/>
        <sz val="11"/>
        <rFont val="Times New Roman"/>
        <family val="1"/>
      </rPr>
      <t>Федеральный бюджет.</t>
    </r>
    <r>
      <rPr>
        <sz val="11"/>
        <rFont val="Times New Roman"/>
        <family val="1"/>
      </rPr>
      <t xml:space="preserve">
26.06.2015 подведены итоги конкурса на выполнение проектных работ (Извещение № 0373100090915000006). Заключен Государственный контракт № 0373100090915000006 от 13.07.2015. Выплачен аванс.
</t>
    </r>
    <r>
      <rPr>
        <b/>
        <sz val="11"/>
        <rFont val="Times New Roman"/>
        <family val="1"/>
      </rPr>
      <t>Бюджет субъектов РФ</t>
    </r>
    <r>
      <rPr>
        <sz val="11"/>
        <rFont val="Times New Roman"/>
        <family val="1"/>
      </rPr>
      <t xml:space="preserve">
Направлены запросы: от 18.03.2015 №02529 , от 15.06.2015 №05844, от 10.09.2015 №09051                                                                                                                                          Получен ответ : Минэкономразвития Оренбургской области от 02.04.2015 №11/1377. Информация по аэропорту.
</t>
    </r>
    <r>
      <rPr>
        <b/>
        <sz val="11"/>
        <rFont val="Times New Roman"/>
        <family val="1"/>
      </rPr>
      <t>Внебюджетные источники</t>
    </r>
    <r>
      <rPr>
        <sz val="11"/>
        <rFont val="Times New Roman"/>
        <family val="1"/>
      </rPr>
      <t xml:space="preserve">
Направлены запросы: от 18.03.2015 №02529,  от 15.06.2015 №05844 , от 10.09.2015 №09051                                                                                                                                                                             Получены ответы: ГУП "Международный аэропорт "Оренбург" от 01.04.2015 №09/01-1771, от 24.06.2015 №09/01-3441 , от 23.09.2015 №09/01-5274                                                                                                                                                                                                                                                                          За период с января по сентябрь 2015 года работы по реконструкции здания выдачи багажа не  проводились.</t>
    </r>
  </si>
  <si>
    <r>
      <rPr>
        <b/>
        <sz val="11"/>
        <rFont val="Times New Roman"/>
        <family val="1"/>
      </rPr>
      <t>Федеральный бюджет.</t>
    </r>
    <r>
      <rPr>
        <sz val="11"/>
        <rFont val="Times New Roman"/>
        <family val="1"/>
      </rPr>
      <t xml:space="preserve">
Нет положительного заключения ГГЭ, подрядчик нарушил сроки выполнения работ. В отношении подрядчика ведутся претензиционные работы.
 Выполнены работы по 1,3,4 этапам работ.
1. Предпроектное обследование объекта.
3. Получение исходно-разрешительной документации (ИРД).
4. Получение иных разрешительных документов.
</t>
    </r>
  </si>
  <si>
    <r>
      <rPr>
        <b/>
        <sz val="11"/>
        <rFont val="Times New Roman"/>
        <family val="1"/>
      </rPr>
      <t>Федеральный бюджет.</t>
    </r>
    <r>
      <rPr>
        <sz val="11"/>
        <rFont val="Times New Roman"/>
        <family val="1"/>
      </rPr>
      <t xml:space="preserve">
Договор  от 04.12.12 на выполнение строительно-монтажных работ расторгнут 16.03.2015 в одностороннем порядке в связи с неисполнением договорных обязательств Подрядчиком и с невозможностью выполнения части работ в связи с корректировкой проектной документации под расчетный тип ВС.
04.09.2015 – объявлен конкурс на выполнение строительно-монтажных работ (Извещение № 0373100090915000049). Конкурсные процедуры находятся на стадии подачи заявок. Подведение итогов в IV квартале 2015 года.
% технической готовности объекта на 30.09.2015г. - 22,19% 
</t>
    </r>
    <r>
      <rPr>
        <b/>
        <sz val="11"/>
        <rFont val="Times New Roman"/>
        <family val="1"/>
      </rPr>
      <t>Бюджет субъектов РФ</t>
    </r>
    <r>
      <rPr>
        <sz val="11"/>
        <rFont val="Times New Roman"/>
        <family val="1"/>
      </rPr>
      <t xml:space="preserve">
Направлены запросы: от 18.03.2015 №02529 ,от 15.06.2015 №05844, от 10.09.2015 №09051                                                                                                                                        Получен ответ : Правительство  Саратовской области от 08.04.2015 №7-17-02/395, от 03.07.2015 №7-17-02/699.                                                                                                                                В связи с внесением в проект изменений, предусматривающих усиление прочности и увеличение длины взлетно-посадочной полосы до 3000 м, с января по июнь 2015 работы на объекте не выполнялись. 27 марта 2015 года выдано положительно заключение государственной экспертизы № 480-15/ГГЭ-7681/04 на проектную документацию и результаты инженерных изысканий и положительное заключение государственной экспертизы № 481-15/ГГЭ-7681/10 на проверку достоверности определения сметной стоимости объекта капитального строительства «Строительство аэропортового комплекса «Центральный» (г. Саратов), 1 очередь строительства». Заключен договор на проектные работы (южный автодорожный подход). Ведутся работы по оформлению земельных участков под строительство сетей газоснабжения.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ЗАО УК "Аэропорты Регионов" от 02.04.2015 №01-01-11/123, от 01.07.01-01-11/235, от 05.10.2015 №01-01-11/371.                                                                                                        Заключено дополнительное соглашение к договору аренды земельных участков, находящихся в собственности Саратовской области № 4 от 11.03.2014,  устанавливающее границы земельных участков по границе проектирования. Получен градостроительный план земельного участка с кадастровым номером 64:32:012716:164 и 64:32:020108:643. Получено положительное заключение ФАУ «Главгосэкспертиза России». Проведена приемка проектной документации от Генпроектировщика ООО «Спекутрм-Холдинг». Проводится проверка тендерной документации и выдаются замечания в адрес ООО «Спектрум-Холдинг». Начаты работы по устройству и испытанию пробных свай.
В целях синхронизации действий сторон при реализации проекта «Строительство аэропортового комплекса «Центральный» (г.Саратов), 1 очередь строительства» подготовлено и направлено для рассмотрения в Правительство Саратовской области Соглашение о сотрудничестве с перечнем мероприятий по реализации данного проекта. 
</t>
    </r>
  </si>
  <si>
    <r>
      <rPr>
        <b/>
        <sz val="11"/>
        <rFont val="Times New Roman"/>
        <family val="1"/>
      </rPr>
      <t>Федеральный бюджет</t>
    </r>
    <r>
      <rPr>
        <sz val="11"/>
        <rFont val="Times New Roman"/>
        <family val="1"/>
      </rPr>
      <t>.
24.06.2015 подведены итоги конкурса на выполнение проектных работ (Извещение № 0373100090915000005). Заключен Государственный контракт № 0373100090915000005 от 10.07.2015. Выплачен аванс.</t>
    </r>
  </si>
  <si>
    <r>
      <rPr>
        <b/>
        <sz val="11"/>
        <rFont val="Times New Roman"/>
        <family val="1"/>
      </rPr>
      <t>Федеральный бюджет.</t>
    </r>
    <r>
      <rPr>
        <sz val="11"/>
        <rFont val="Times New Roman"/>
        <family val="1"/>
      </rPr>
      <t xml:space="preserve">
 Установлено ограждение на участке протяженностью 14,7 км из 16,1 км (91%), установлены стойки под опоры периметрового ограждения – 5100 шт. из 5375 шт. (94%), вырыты траншеи для установки противоподкопа на участке протяженностью 15,3 км из 16,1 (95%) км, установлены ворота – 6 шт. из 8 шт. (75%). Выполнен демонтаж существующего ограждения на участке протяженностью 5,8 км, прокопаны траншеи для силового кабеля протяженностью 20,0 км из 35,0 км (57%), установлены опоры для видеонаблюдения – 37 шт. из 120 шт. (30%). В настоящее время ведется расчистка территории для установки периметрового ограждения на оставшихся участках, монтаж АКЛ по верху периметрового ограждения (смонтировано 11,0 км из 16,1 км (68%)). В связи с нарушением сроков выполнения работ ФГУП АГА(А) в отношении подрядчика выставлена претензия на сумму – 530 653,13 руб.
% технической готовности объекта на 30.09.2015г. - 22,25% </t>
    </r>
  </si>
  <si>
    <r>
      <rPr>
        <b/>
        <sz val="11"/>
        <rFont val="Times New Roman"/>
        <family val="1"/>
      </rPr>
      <t>Федеральный бюджет.</t>
    </r>
    <r>
      <rPr>
        <sz val="11"/>
        <rFont val="Times New Roman"/>
        <family val="1"/>
      </rPr>
      <t xml:space="preserve">
 Установлено ограждение на участке протяженностью 12,0 км из 12,335 км (97%), установлены опоры периметрового ограждения – 3943 шт. из 3993 шт. (98%), Существующее  железобетонное ограждение демонтировано на участке протяженностью 1,140 км, осуществлены в полном объеме работы по вскрытию асфальтобетонного покрытия дороги на участке 3,3 км. Установлено опор видеонаблюдения - 25 шт. из 255 шт. (10%) В настоящее время подрядчиком выполняются работы по установке оцинкованного короба с крышкой и консолями (установлено 7550 комплектов из 8250 (91%), монтаж АКЛ по верху периметрового ограждения (выполнено 10,0 км из 12,3 км (81%), а также монтаж чувствительного элемента (смонтировано 100 ед. из 120 ед. на участке 10,0 км (83%). В связи с нарушением сроков выполнения работ ФГУП АГА(А) в отношении подрядчика ведется претензионная работа: - выставлена претензия на сумму – 301 305,18 руб.; - выставлена претензия на сумму 10 566 175,11 руб.
% технической готовности объекта на 30.09.2015г. - 22,95% </t>
    </r>
  </si>
  <si>
    <r>
      <rPr>
        <b/>
        <sz val="11"/>
        <rFont val="Times New Roman"/>
        <family val="1"/>
      </rPr>
      <t>Федеральный бюджет.</t>
    </r>
    <r>
      <rPr>
        <sz val="11"/>
        <rFont val="Times New Roman"/>
        <family val="1"/>
      </rPr>
      <t xml:space="preserve">
Выполненные работы. </t>
    </r>
    <r>
      <rPr>
        <b/>
        <sz val="11"/>
        <rFont val="Times New Roman"/>
        <family val="1"/>
      </rPr>
      <t>ГК 88/13</t>
    </r>
    <r>
      <rPr>
        <sz val="11"/>
        <rFont val="Times New Roman"/>
        <family val="1"/>
      </rPr>
      <t xml:space="preserve">. Водоотведение с территории аэропорта. Водоотвод и водоперепуски – 1235,13 пм, Пассажирский перрон Устройство  армобетонного покрытия на участке усиления – 772 кв.м, Устройство нового армобетонного покрытия на участке уширения:
Устройство основания – 12 870 кв.м, Устройство армобетонного покрытия с устройством швов – 11 038 кв.м Техническое обслуживание воздушных судов.  Электроосвещение Техническое обслуживание перрона – 16 компл., Освещение перрона – 16 компл.
</t>
    </r>
    <r>
      <rPr>
        <b/>
        <sz val="11"/>
        <rFont val="Times New Roman"/>
        <family val="1"/>
      </rPr>
      <t>ГК 95/12.</t>
    </r>
    <r>
      <rPr>
        <sz val="11"/>
        <rFont val="Times New Roman"/>
        <family val="1"/>
      </rPr>
      <t xml:space="preserve"> Пассажирский перрон Устройство двухслойного цементобетонного покрытия – 15 134кв.м
% технической готовности объекта на 30.09.2015г. - 70,26% 
</t>
    </r>
    <r>
      <rPr>
        <b/>
        <sz val="11"/>
        <rFont val="Times New Roman"/>
        <family val="1"/>
      </rPr>
      <t>Бюджет субъектов РФ</t>
    </r>
    <r>
      <rPr>
        <sz val="11"/>
        <rFont val="Times New Roman"/>
        <family val="1"/>
      </rPr>
      <t xml:space="preserve">
Направлены запросы: от 18.03.2015 №02529, от 15.06.2015 №05844, от 10.09.2015 №09051                                                                                                                                                                             Получены ответы: Министерство транспорта и дорожного хозяйства Республики Саха (Якутия) от 09.04.2015  №022-2033.                                      Финансирование мероприятий, предусмотренных ФЦП, осуществляется за счет собственных средств аэропорта. В 2015-2016 гг будет проведено изменение технологической схемы воздушного пункта пропуска через государственную границу. В связи с отсутствием АО "Аэропорт Якутск" свободных оборотных средств и ограниченности доступа к кредитным средствам, реализация мероприятий по строительству грузового склада и склада временного хранения приостановлена до 2018 года.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Ответ не получен.</t>
    </r>
  </si>
  <si>
    <r>
      <rPr>
        <b/>
        <sz val="11"/>
        <rFont val="Times New Roman"/>
        <family val="1"/>
      </rPr>
      <t>Федеральный бюджет.</t>
    </r>
    <r>
      <rPr>
        <sz val="11"/>
        <rFont val="Times New Roman"/>
        <family val="1"/>
      </rPr>
      <t xml:space="preserve"> 
Срок проектирования 20.11.2014 – 01.12.2015. Проектирование включает 4 этапа. Работы выполнены на 50%. Были приняты работы по 1 этапу (прогноз роста интенсивности движения воздушных  судов, который необходимо предусмотреть до 2035 года, уточнение расчетных типов воздушных судов, разработка схемы генерального плана развития аэродрома с принципиальными решениями по организации рельефа и водоотвода с летной зоны, разработка и технико-экономическое сравнение вариантов реконструкции ИВПП-2, оценка объемов работ и предварительный расчет необходимого финансирования)
 и 2 этапу (инженерные изыскания, обследование покрытий и водосточно-дренажной системы аэродрома с оценкой их эксплуатационно-технического состояния и разработка рекомендаций по их реконструкции, обследование реконструируемых зданий и сооружений, а также прочих зданий и сооружений, задействованных в технологическом процессе после реконструкции).
 Решаются вопросы с оформлением дополнительного землеотвода, передачей имущества в собственность ФГУП «АГА(а)» и водоотведением. Плановая сдача документации на рассмотрение в ФАУ «Главгосэкспертиза России» - ноябрь 2015 года.</t>
    </r>
  </si>
  <si>
    <r>
      <rPr>
        <b/>
        <sz val="11"/>
        <rFont val="Times New Roman"/>
        <family val="1"/>
      </rPr>
      <t>Федеральный бюджет.</t>
    </r>
    <r>
      <rPr>
        <sz val="11"/>
        <rFont val="Times New Roman"/>
        <family val="1"/>
      </rPr>
      <t xml:space="preserve">
Срок проектирования 30.03.2012-19.11.2013. Проектирование включает 3 этапа. Работы выполнены на 100%. В марте 2015 года получены положительные заключения:  по  проектной документации и инженерным изысканиям от 13.03.2015 № 361-15/ГГЭ-9793/04, по проверке достоверности определения сметной стоимости объекта капитального строительства от 13.03.2015 № 362-15/ГГЭ-9793/10. 
11.06.2015 объявлен конкурс на выполнение строительно-монтажных работ (Извещение № 0373100090915000029). 20.07.2015 подведены итоги конкурса. Заключен Государственный контракт №0373100090915000029 от 24.08.2015. Выплачен аванс на строительно-монтажные работы.
% технической готовности объекта на 30.09.2015г. - 1,3% 
</t>
    </r>
    <r>
      <rPr>
        <b/>
        <sz val="11"/>
        <rFont val="Times New Roman"/>
        <family val="1"/>
      </rPr>
      <t>Бюджет субъектов РФ</t>
    </r>
    <r>
      <rPr>
        <sz val="11"/>
        <rFont val="Times New Roman"/>
        <family val="1"/>
      </rPr>
      <t xml:space="preserve">
Направлены запросы: от 18.03.2015 №02529,от 15.06.2015 №05844, от 10.09.2015 №09051  
В отчетном периоде работы не проводились по причине, что финансирование реконструкции объектов коммерческой и федеральной собственности за счет средств бюджета субъекта Российской Федерации в рамках действующего законодательства Российской Федерации невозможно.                       
</t>
    </r>
    <r>
      <rPr>
        <b/>
        <sz val="11"/>
        <rFont val="Times New Roman"/>
        <family val="1"/>
      </rPr>
      <t>Внебюджетные источники</t>
    </r>
    <r>
      <rPr>
        <sz val="11"/>
        <rFont val="Times New Roman"/>
        <family val="1"/>
      </rPr>
      <t xml:space="preserve">
Направлены запросы: от 18.03.2015 №02529, от 15.06.2015 №05844 , от 10.09.2015 №09051                                                                                                                                                                        Получены ответы: Правительство Хабаровского края от 08.04.2015 №9.3.48-8120, от 14.07.2015 №9.3.36-16427, от 02.10.2015 №9.3.36-23784  Инвестором проведены мероприятия по проектным работам на строительство нового аэровокзального комплекса, приобретена специализированная техника.</t>
    </r>
  </si>
  <si>
    <r>
      <rPr>
        <b/>
        <sz val="11"/>
        <rFont val="Times New Roman"/>
        <family val="1"/>
      </rPr>
      <t xml:space="preserve">Федеральный бюджет.
</t>
    </r>
    <r>
      <rPr>
        <sz val="11"/>
        <rFont val="Times New Roman"/>
        <family val="1"/>
      </rPr>
      <t xml:space="preserve">В феврале 2015 года получены положительные заключения:  по  проектной документации и инженерным изысканиям от 06.02.2015 № 166-15/ГГЭ-9686/04, по проверке достоверности определения сметной стоимости объекта капитального строительства от 06.02.2015 № 170-15/ГГЭ-9686/10. </t>
    </r>
    <r>
      <rPr>
        <b/>
        <sz val="11"/>
        <rFont val="Times New Roman"/>
        <family val="1"/>
      </rPr>
      <t xml:space="preserve">
</t>
    </r>
    <r>
      <rPr>
        <sz val="11"/>
        <rFont val="Times New Roman"/>
        <family val="1"/>
      </rPr>
      <t>Подведены итоги конкурса 22.09.2015 на выполнение СМР, в настоящее время контракт проходит согласование в ФАС.</t>
    </r>
    <r>
      <rPr>
        <b/>
        <sz val="11"/>
        <rFont val="Times New Roman"/>
        <family val="1"/>
      </rPr>
      <t xml:space="preserve">
Бюджет субъектов РФ</t>
    </r>
    <r>
      <rPr>
        <sz val="11"/>
        <rFont val="Times New Roman"/>
        <family val="1"/>
      </rPr>
      <t xml:space="preserve">
Направлены запросы: от 18.03.2015 №02529, от 15.06.2015 №05844, от10.09.2015 №09051.                                                                                                                                                                      Получены ответы : Министерство дорожно-транспортного комплекса Республики Тыва от 02.04.2014 №ОБ-810, от 07.07.2015 №ОБ-1459, от 02.10.2015 №ОБ-2111.                                                                                                                                                                                                                                                           В отчетном периоде произведен расчет за выполненные в 2014 году работы по прокладке резервного кабеля.  Завершены работы по второй очереди реконструкции кабельной линии, питающей аэропортовый комплекс. 16.09.2015 объявлен конкурс на изготовление, поставку и монтаж быстровозводимого модульного гаражного бокса.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Министерство дорожно-транспортного комплекса Республики Тыва от 01.04.2015 №03/272, от 01.07.2015  №03/588, от 02.10.2015 № ОБ-2111.                                                                                                                                                                                                                     Произведена реконструкция подъездной автодороги к аэропорту по улице Московская в объеме  29 679,2 кв.м.  Работы выполнены в 2014 году. (в отчетах за 2014 год данная информация не отражалась, поэтому сведения об объемах выполненных работ включены в текущую отчетность).</t>
    </r>
  </si>
  <si>
    <r>
      <t xml:space="preserve">Федеральный бюджет.
</t>
    </r>
    <r>
      <rPr>
        <sz val="11"/>
        <rFont val="Times New Roman"/>
        <family val="1"/>
      </rPr>
      <t>Подведение итогов конкурса на выполнение СМР 21.10.2015, начальная цена контракта 879,4 млн. рублей.</t>
    </r>
  </si>
  <si>
    <r>
      <rPr>
        <b/>
        <sz val="11"/>
        <rFont val="Times New Roman"/>
        <family val="1"/>
      </rPr>
      <t>Федеральный бюджет.</t>
    </r>
    <r>
      <rPr>
        <sz val="11"/>
        <rFont val="Times New Roman"/>
        <family val="1"/>
      </rPr>
      <t xml:space="preserve">
Получены положительные заключения по проектной документации - от 15.09.2015 № 1261-15/ГГЭ-9225/04, 
по сметной стоимости - от 15.09.2015 №1264-15/ГГЭ-9225/10 </t>
    </r>
    <r>
      <rPr>
        <b/>
        <sz val="11"/>
        <rFont val="Times New Roman"/>
        <family val="1"/>
      </rPr>
      <t xml:space="preserve">
Бюджет субъектов РФ</t>
    </r>
    <r>
      <rPr>
        <sz val="11"/>
        <rFont val="Times New Roman"/>
        <family val="1"/>
      </rPr>
      <t xml:space="preserve">
Направлены запросы: от 15.06.2015 №05844, от 10.09.2015 №09051 Ответ не получен.
</t>
    </r>
    <r>
      <rPr>
        <b/>
        <sz val="11"/>
        <rFont val="Times New Roman"/>
        <family val="1"/>
      </rPr>
      <t xml:space="preserve">Внебюджетные источники </t>
    </r>
    <r>
      <rPr>
        <sz val="11"/>
        <rFont val="Times New Roman"/>
        <family val="1"/>
      </rPr>
      <t xml:space="preserve">
Направлены запросы: от 15.06.2015 №05844 , от 10.09.2015 №09051. Получен ответ ФКП "Аэропорты Чукотки" от 02.10.2015 №2440. Выполнение мероприятий, предусмотренных ФЦП , за счет внебюджетных источников не осуществляются. </t>
    </r>
  </si>
  <si>
    <r>
      <rPr>
        <b/>
        <sz val="11"/>
        <rFont val="Times New Roman"/>
        <family val="1"/>
      </rPr>
      <t>Федеральный бюджет.</t>
    </r>
    <r>
      <rPr>
        <sz val="11"/>
        <rFont val="Times New Roman"/>
        <family val="1"/>
      </rPr>
      <t xml:space="preserve">
- в Ульяновское авиационное училище (институт) поставлено 1 ед. тренажера M/FTD B-737 NG и  2 тренажера AS350B2;
- в Санкт-Петербургский университет ГА поставлено 7 ед.  тренажеров Cessna 712S</t>
    </r>
  </si>
  <si>
    <r>
      <rPr>
        <b/>
        <sz val="11"/>
        <rFont val="Times New Roman"/>
        <family val="1"/>
      </rPr>
      <t>Федеральный бюджет.</t>
    </r>
    <r>
      <rPr>
        <sz val="11"/>
        <rFont val="Times New Roman"/>
        <family val="1"/>
      </rPr>
      <t xml:space="preserve">
- между Ульяновским авиационным училищем (институт) и ООО "Вираж" расторгнут контракт по поставке в 2014 году Cessna-172S, в связи с чем выплачена неустойка;
- в Санкт-Петербургский университет ГА поставлено 2 ед. ВС Diamond DA 42NG</t>
    </r>
  </si>
  <si>
    <r>
      <rPr>
        <b/>
        <sz val="11"/>
        <rFont val="Times New Roman"/>
        <family val="1"/>
      </rPr>
      <t>Федеральный бюджет.</t>
    </r>
    <r>
      <rPr>
        <sz val="11"/>
        <rFont val="Times New Roman"/>
        <family val="1"/>
      </rPr>
      <t xml:space="preserve">
Получено положительное заключения по проектной документации - от 15.09.2015 № 0391-15/СГЭ-4432/02, 
</t>
    </r>
  </si>
  <si>
    <r>
      <rPr>
        <b/>
        <sz val="11"/>
        <rFont val="Times New Roman"/>
        <family val="1"/>
      </rPr>
      <t xml:space="preserve">Федеральный бюджет.
</t>
    </r>
    <r>
      <rPr>
        <sz val="11"/>
        <rFont val="Times New Roman"/>
        <family val="1"/>
      </rPr>
      <t xml:space="preserve">Заключен контракт на выполнение строительно-монтажных работ от 28.09.2015, в настоящее время контракт проходит регистрацию в федеральном казначействе. </t>
    </r>
    <r>
      <rPr>
        <b/>
        <sz val="11"/>
        <rFont val="Times New Roman"/>
        <family val="1"/>
      </rPr>
      <t xml:space="preserve">
Бюджет субъектов РФ</t>
    </r>
    <r>
      <rPr>
        <sz val="11"/>
        <rFont val="Times New Roman"/>
        <family val="1"/>
      </rPr>
      <t xml:space="preserve">
Направлены запросы: от 18.03.2015 №02529 , от 15.06.2015 №05844, от 10.09.2015 №09051.                                                                                                                                                                   Получены ответы: Министерство строительства, жилищно-коммунального комплекса и транспорта Ульяновской области от 01.07.2015 №73-06-01.05/5361, от 01.10.2015 №№73-06-01.05/8173.                                                                                                                                                                                                                           Завершёны работы по реконструкции здания аэровокзала аэропорта и готовится пакет документов для получения акта ввода в эксплуатацию здания аэровокзала аэропорта "Баратаевка". На данный момент получен паспорт БТИ. Повторно проведена экспертиза  раздела "пожарная безопасность" проекта, устранены технические недоработки подрядчика, прошла проверка Ростехнадзора.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Министерство строительства, жилищно-коммунального комплекса и транспорта Ульяновской области от 01.07.2015 №73-06-01.05/5361,  от 01.10.2015 №73-06-01.05/8173.                                                                                                                                                                                                                     </t>
    </r>
  </si>
  <si>
    <r>
      <rPr>
        <b/>
        <sz val="11"/>
        <rFont val="Times New Roman"/>
        <family val="1"/>
      </rPr>
      <t>Федеральный бюджет.</t>
    </r>
    <r>
      <rPr>
        <sz val="11"/>
        <rFont val="Times New Roman"/>
        <family val="1"/>
      </rPr>
      <t xml:space="preserve">
Сроки проектирования 25.07.2014 -  29.12.2014. Проектирование включает 3 этапа. Работы выполнены на 100%. Получены положительные заключения ФАУ «Главгосэкспертиза России»: по проверке достоверности определения сметной стоимости объекта капитального строительства от 10.07.2015 № 947-15/ГГЭ-9828/10, по проектной документации и инженерным изысканиям от 06.07.2015 № 925-15/ГГЭ-9828/04. 
</t>
    </r>
    <r>
      <rPr>
        <b/>
        <sz val="11"/>
        <rFont val="Times New Roman"/>
        <family val="1"/>
      </rPr>
      <t>Бюджет субъектов РФ</t>
    </r>
    <r>
      <rPr>
        <sz val="11"/>
        <rFont val="Times New Roman"/>
        <family val="1"/>
      </rPr>
      <t xml:space="preserve">
Направлены запросы: от 18.03.2015 №02529, от 15.06.2015 №05844, от 10.09.2015 №09051                                                                                                                                  Получены ответы: Министерство дорожного хозяйства и транспорта от 24.06.2015 №01-14/4346 , от 29.09.2015 №01-14/8923.                                                                                                                                                                                                       В настоящее время ведется процедура заключения дополнительного соглашения по вопросу передачи обязанностей по финансированию объекта реконструкции от Правительства Ставропольского края  инвестору. 
</t>
    </r>
    <r>
      <rPr>
        <b/>
        <sz val="11"/>
        <rFont val="Times New Roman"/>
        <family val="1"/>
      </rPr>
      <t>Внебюджетные источники</t>
    </r>
    <r>
      <rPr>
        <sz val="11"/>
        <rFont val="Times New Roman"/>
        <family val="1"/>
      </rPr>
      <t xml:space="preserve">
Направлены запросы: от 18.03.2015 №02529, от 15.06.2015 №05844 , от 10.09.2015 №09051  
Получены ответы: АО "Международный аэропорт "Ставрополь" от 02.07.2015 №437, от 18.09.2015 №1071                                                                                                         Строительство и реконструкция объектов аэропортового комплекса за счет внебюджетных источников в отчетном периоде не осуществлялось.</t>
    </r>
  </si>
  <si>
    <r>
      <rPr>
        <b/>
        <sz val="11"/>
        <rFont val="Times New Roman"/>
        <family val="1"/>
      </rPr>
      <t>Федеральный бюджет.</t>
    </r>
    <r>
      <rPr>
        <sz val="11"/>
        <rFont val="Times New Roman"/>
        <family val="1"/>
      </rPr>
      <t xml:space="preserve">
Срок проектирования 19.06.2013-04.12.2014. Проектирование включает 4 этапа работ. Работы выполнены на 100%. Получены положительные заключения ФАУ «Главгосэкспертиза России»: по  проектной документации и инженерным изысканиям от 02.04.2015 № 498-15/ГГЭ-9894/04, по проверке достоверности определения сметной стоимости объекта капитального строительства от 18.06.2015 № 858-15/ГГЭ-9894/10.
</t>
    </r>
    <r>
      <rPr>
        <b/>
        <sz val="11"/>
        <rFont val="Times New Roman"/>
        <family val="1"/>
      </rPr>
      <t>Бюджет субъектов РФ</t>
    </r>
    <r>
      <rPr>
        <sz val="11"/>
        <rFont val="Times New Roman"/>
        <family val="1"/>
      </rPr>
      <t xml:space="preserve">
Направлены запросы: от 18.03.2015 №02529, от 15.06.2015 №05844, от 10.09.2015 №09051. Ответ не получен.    
</t>
    </r>
    <r>
      <rPr>
        <b/>
        <sz val="11"/>
        <rFont val="Times New Roman"/>
        <family val="1"/>
      </rPr>
      <t>Внебюджетные источники</t>
    </r>
    <r>
      <rPr>
        <sz val="11"/>
        <rFont val="Times New Roman"/>
        <family val="1"/>
      </rPr>
      <t xml:space="preserve">
Направлены запросы: от 18.03.2015 №02529 , от 15.06.2015 №05844, от 10.09.2015 №09051.                                                                                                                                                                                Получены ответы: ОАО "Аэропорт Толмачево" от 03.04.2015 №4-2/59, от 02.07.2015 №135, от 02.10.2015 №1-9-3406                                                                                                                      Получены Заключения о соответствии реконструированного объекта требованиям технических регламентов (норм и правил), иных нормативных правовых актов и проектной документации на 3 этапа  строительства.  На основании Разрешений на ввод объекта в эксплуатацию № RU 54304000- 54/4 и №  RU 54304000- 55/4 от 15 января 2015 года введены в эксплуатацию 1-ый и 2-ой  этапы  общей площадью  6894,1м2. 18.06.2015 № 54-36-236-2015/ФАВТ-04 получено разрешение на ввод 3 этапа строительства. Общая площадь здания международного терминала МВЛ после выполнения 3-х этапов реконструкции составила 24 728 м2, в т.ч. 3 этап-15 834 м2.  Завершаются работы по отделке интерьеров помещений здания и ведутся пусконаладочные работы технического оборудования и запуск инженерных коммуникаций.  В рамках данного инвестиционного проекта предусмотрено выполнить работы по расширению операционного зала и бизнес-зала (4 этап строительства). В связи с увеличением площадей застройки откорректированная проектная документация направлена повторно на экспертизу в ФГУ «Главгосэкспертиза России»  г. Москва.
23.09.2015 получено положительное заключение по откорректированной проектной документации №1305-15/ГГЭ-8399-04. Ориентировочная площадь здания в целом при выполнении работ по 4 этапу составит 27 064м2. Планируемые сроки окончания работ по данному инвестиционному проекту - декабрь 2015год.
                        </t>
    </r>
  </si>
  <si>
    <r>
      <t xml:space="preserve">
</t>
    </r>
    <r>
      <rPr>
        <b/>
        <sz val="11"/>
        <rFont val="Times New Roman"/>
        <family val="1"/>
      </rPr>
      <t>Бюджет субъектов РФ</t>
    </r>
    <r>
      <rPr>
        <sz val="11"/>
        <rFont val="Times New Roman"/>
        <family val="1"/>
      </rPr>
      <t xml:space="preserve">
Направлены запросы: от 18.03.2015 №02529 , от 15.06.2015 №05844 , от 10.09.2015 № 09051                                                                                                                                                                 Получены ответы:  Министерство транспорта и дорожного хозяйства Амурской области  от 31.03.2015 №1053-04/2456, 29.06.2015 эл/почта , 05.10.2015 №2250-04/8471.                                                                                                                                                                                                                                                     В Законе Амурской области  от 10.12.2014 №458-ОЗ "Об областном бюджете на 2015 год и на плановый период 2016 и 2017 годов" средства областного бюджета на реализацию мероприятия "Строительство и реконструкция аэропортового комплекса "Игнатьево" (г.Благовещенск) и на развитие авиации не предусмотрены.                                        
</t>
    </r>
    <r>
      <rPr>
        <b/>
        <sz val="11"/>
        <rFont val="Times New Roman"/>
        <family val="1"/>
      </rPr>
      <t>Внебюджетные источники</t>
    </r>
    <r>
      <rPr>
        <sz val="11"/>
        <rFont val="Times New Roman"/>
        <family val="1"/>
      </rPr>
      <t xml:space="preserve">
Направлены запросы: от 18.03.2015 №02529 , от 15.06.2015 №05844 , от 10.09.2015 №09051.                                                                                                                                                                     Получены ответы: ГУП "Аэропорт Благовещенск" от 03.04.2015 №462, от 25.06.871, от 29.09.2015 №1337.                                                                                                                               Проведен конкурс  и определен подрядчик на выполнение проектно-сметной документации по строительству терминала международных авиалиний на 200 пасс/час. Финансирование запланированных мероприятий не производилось.</t>
    </r>
  </si>
  <si>
    <r>
      <rPr>
        <b/>
        <sz val="11"/>
        <rFont val="Times New Roman"/>
        <family val="1"/>
      </rPr>
      <t>Федеральный бюджет.</t>
    </r>
    <r>
      <rPr>
        <sz val="11"/>
        <rFont val="Times New Roman"/>
        <family val="1"/>
      </rPr>
      <t xml:space="preserve">
Выполненные работы. Устройство покрытия перрона места стоянок МС17-19- 500м2; Водосточно-дренажная сеть – 225 м.п.;
Кабельная линия 10 кВ – 34 050 м.п.
</t>
    </r>
    <r>
      <rPr>
        <b/>
        <sz val="11"/>
        <rFont val="Times New Roman"/>
        <family val="1"/>
      </rPr>
      <t>Бюджет субъектов РФ</t>
    </r>
    <r>
      <rPr>
        <sz val="11"/>
        <rFont val="Times New Roman"/>
        <family val="1"/>
      </rPr>
      <t xml:space="preserve">
Направлены запросы: от 18.03.2015 №02529, от 15.06.2015 №05844, от 10.09.2015 №09051                                                                                                                                                                                Получены ответы: Администрация Магаданской области от 27.03.2015 №1521, от 01.07.2015 №3229                                                                                                   Финансирование мероприятий по реконструкции аэропортового комплекса "Сокол" не осуществлялось.
</t>
    </r>
    <r>
      <rPr>
        <b/>
        <sz val="11"/>
        <rFont val="Times New Roman"/>
        <family val="1"/>
      </rPr>
      <t>Внебюджетные источники</t>
    </r>
    <r>
      <rPr>
        <sz val="11"/>
        <rFont val="Times New Roman"/>
        <family val="1"/>
      </rPr>
      <t xml:space="preserve">
Направлены запросы: от 18.03.2015 №02529 , от 15.06.2015 №05844, от 10.09.2015 №09051                                                                                                                                                                   Получены ответы: ОАО "Аэропорт Магадан" от 03.04.2015 №01-301, от 01.07.2015 №01-654, от 17.09.2015 №01-957.                                                                                                                             В настоящее время  оформлен договор аренды имущества с ООО "Аэрофьюлз Инк" с инвестиционной программой  реконструкции склада ГСМ. Планируемый объем инвестиций на 2015-2018 годы  60,45 млн.руб.</t>
    </r>
  </si>
  <si>
    <r>
      <rPr>
        <b/>
        <sz val="11"/>
        <rFont val="Times New Roman"/>
        <family val="1"/>
      </rPr>
      <t xml:space="preserve">Внебюджетные источники
</t>
    </r>
    <r>
      <rPr>
        <sz val="11"/>
        <rFont val="Times New Roman"/>
        <family val="1"/>
      </rPr>
      <t xml:space="preserve">Получены ответы: ОАО "Международный аэропорт Шереметьево" от 06.04.2015 №170-04 от 02.07.2015 №396-04. 
Инвестор не разбивает информацию по мероприятиям ФАИП и ФЦП в части объектов Шереметьево-1, Шереметьево-2 и Шереметьево-3, поэтому вся информация добавлена в Шереметьево ВПП-3   </t>
    </r>
  </si>
  <si>
    <r>
      <t xml:space="preserve">
</t>
    </r>
    <r>
      <rPr>
        <b/>
        <sz val="11"/>
        <rFont val="Times New Roman"/>
        <family val="1"/>
      </rPr>
      <t>Бюджет субъектов РФ</t>
    </r>
    <r>
      <rPr>
        <sz val="11"/>
        <rFont val="Times New Roman"/>
        <family val="1"/>
      </rPr>
      <t xml:space="preserve">                                                                                                                   
Направлены запросы: от 18.03.2015 №02529 ,  от 15.06.2015 №05844 , от 10.09.2015 №09051.                                                                                                      Получен ответ из Агентства по транспорту и связи Архангельской области от 01.10.2015 №317/2411.                                                                                                                                                                         Согласно Постановлению Правительства Архангельской области от 09.10.2012 №449пп в долгосрочную целевую программу Архангельской области внесены изменения, предусматривающие перенос финансирования за счет бюджета области  на 2016 год.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 ОАО "Аэропорт Архангельск" от  01.04.20115 №1940 , от 03.07.2015 (получен 15.07.2015) №3436 , от 05.10.2015 №4033/1  Завершены работы по утеплению и облицовке здания пассажирского терминала внутренних воздушных линий, модернизированы входные группы терминала. Завершен очередной этап модернизации системы видеонаблюдения с расширением зон визуального контроля. Обязательства, предусмотренные Соглашение о соинвестировании ,  выполнены  в полном объеме за счет средств ОАО "Аэропорт Архангельск".</t>
    </r>
  </si>
  <si>
    <r>
      <rPr>
        <b/>
        <sz val="11"/>
        <rFont val="Times New Roman"/>
        <family val="1"/>
      </rPr>
      <t xml:space="preserve">
Внебюджетные источники</t>
    </r>
    <r>
      <rPr>
        <sz val="11"/>
        <rFont val="Times New Roman"/>
        <family val="1"/>
      </rPr>
      <t xml:space="preserve">
Направлены запросы: от 18.03.2015 №02529, от 15.06.2015 №05844, от 10.09.2015 №09051. Инвестор не разбивает информацию по мероприятиям ФАИП и ФЦП в части объектов Алыкель и Норильск, поэтому вся информация добавлена в Норильск.  </t>
    </r>
  </si>
  <si>
    <r>
      <rPr>
        <b/>
        <sz val="11"/>
        <rFont val="Times New Roman"/>
        <family val="1"/>
      </rPr>
      <t xml:space="preserve">
Бюджет субъектов РФ</t>
    </r>
    <r>
      <rPr>
        <sz val="11"/>
        <rFont val="Times New Roman"/>
        <family val="1"/>
      </rPr>
      <t xml:space="preserve">
Направлены запросы: от 15.06.2015 №05844                                                                                                                                                                              Получен ответ Департамента строительства, ЖКХ, энергетики и транспорта НАО от 05.10.2015 №6886.                                                                                                             Ведутся работы по облицовке служебно-пассажирского здания системой вентилируемого фасада с устройством двух выходов на перрон. Готовность 73,6%         
</t>
    </r>
    <r>
      <rPr>
        <b/>
        <sz val="11"/>
        <rFont val="Times New Roman"/>
        <family val="1"/>
      </rPr>
      <t xml:space="preserve">Внебюджетные источники </t>
    </r>
    <r>
      <rPr>
        <sz val="11"/>
        <rFont val="Times New Roman"/>
        <family val="1"/>
      </rPr>
      <t xml:space="preserve">
Направлены запросы: от 18.03.2015 №02529, от 15.06.2015 №05844, от 10.09.2015 №09051                                                                                                                                                     Ответ из Департамента строительства, ЖКХ, энергетики и транспорта НАО от 02.07.2015 №4455 (получен 15.07.2015).                                                        Представлен отчет ОАО "Нарьян-Марский ОАО"  об освоении бюджетных ассигнований за   2012-30.06.2015 г. За указанный  период приобретена аэродромная  техника и спецоборудование, спецтехника на сумму  121600,00 тыс.руб., оборудование службы (системы) авиационной безопасности 29549,75 тыс.руб., установлена система обработки багажа и стоек регистрации стоимостью 8059,8 тыс.руб. В настоящее время ведутся работы по облицовке служебно-пассажирского здания системой вентилируемого фасада с устройством двух выходов на перрон  и благоустройство территории.    </t>
    </r>
  </si>
  <si>
    <r>
      <rPr>
        <b/>
        <sz val="11"/>
        <rFont val="Times New Roman"/>
        <family val="1"/>
      </rPr>
      <t>Бюджет субъектов РФ</t>
    </r>
    <r>
      <rPr>
        <sz val="11"/>
        <rFont val="Times New Roman"/>
        <family val="1"/>
      </rPr>
      <t xml:space="preserve">
Направлены запросы: от 18.03.2015 №02529, от 15.06.2015 № 05844                                                                                                                                 Получены ответы: Министерство жилищной политики, энергетики и транспорта Иркутской области от 24.06.2015 №58-37-4942/2. Бюджетные инвестиции из бюджета Иркутской области на мероприятия по реконструкции объектов аэропортового комплекса г.Братска не осуществляются, т.к. они не являются государственной собственностью субъекта (п.7 ст.79 БК РФ). Средства бюджета субъекта, предусмотренные Подпрограммой, перенесены на внебюджетные источники финансирования.
</t>
    </r>
    <r>
      <rPr>
        <b/>
        <sz val="11"/>
        <rFont val="Times New Roman"/>
        <family val="1"/>
      </rPr>
      <t>Внебюджетные источники</t>
    </r>
    <r>
      <rPr>
        <sz val="11"/>
        <rFont val="Times New Roman"/>
        <family val="1"/>
      </rPr>
      <t xml:space="preserve">
Направлены запросы: от 18.03.2015 №02529 , от 15.06.2015 №05844 , от 10.09.2015 №09051.                                                                                                                                                              Получены ответы: ПАО "Аэропорт Братск" от 24.03.2015 №294/22, от 30.06.2015 №771/22, от 14.09.2015 №1120/22.                                                                                     За отчетный период  2015 года приобретены спецтехника и спецоборудование (аэродромный пожарный автомобиль, спецмашина для противообледенительной обработки воздушных судов и рентгеновская установка для досмотра грузов и ручной клади). Строительно-монтажные работы не начаты, т.к. до настоящего времени не разработана проектная документация.</t>
    </r>
  </si>
  <si>
    <r>
      <rPr>
        <b/>
        <sz val="11"/>
        <rFont val="Times New Roman"/>
        <family val="1"/>
      </rPr>
      <t xml:space="preserve">Федеральный бюджет. </t>
    </r>
    <r>
      <rPr>
        <sz val="11"/>
        <rFont val="Times New Roman"/>
        <family val="1"/>
      </rPr>
      <t xml:space="preserve">Выполненные работы. - Разбивочные работы – 1 объект; - Искусственная взлетно-посадочная полоса – 1474м2; - Перрон – 35 810м2; - Устройство нагорных каналов (97%): - Нагорная канава НК№1-технолог.проезды с устройством уширения-2000м3; - Нагорная канава НК№2-укладка геотекстиля-8527м2; - Восстановление существующих покрытий из бетона-933м2; - светосигнальное оборудование ССО (искусственная взлётно-посадочная полоса ИВПП, рулёжная дорожка РД-2):100% - 1 комплект; -Тех.обслуживание воздушных судов ВС на местах стоянок МС и электроосвещение перронных мест стоянок МС - устройство опор – 4 шт.; устройство монолитных железобетонных колодцев кабельной канализации электросвязи ККЭ - 9шт.; -контрольно-пропускной пункт КПП-1(67%): устройство сэндвич-панелей - 168м2, устройство цементнопесчаной стяжки h-30мм - 155,5м2; устройство кровли послойно - 134,4м2; устройство системы вентиляции и кондиционирования; системы отопления; тепловой пункт; теплоснабжение, электрооборудование, бытовая канализация, электроосвещение, охранно-пожарной сигнализации, средств связи, систем пожаротушения. - очистные сооружения ОС (15%): фундаменты - 127м3; - Объекты электроснабжения: монтаж дизель генераторов (трансформаторные подстанции) ДГ (ТП-2Н) - 1шт, монтаж ДГ(ТП-3Н) - 1шт, монтаж ДГ(ТП-КРМ (курсового радиомаяка) с МК142 (магнитным курсом полсадки)) - 1шт, монтаж ДГ(ТП-ОПРС с МК142 (магнитным курсом полсадки)) - 1шт; монтаж ДГ на участке ЦРП (центрального распределительного пункта) -1шт.. -патрульная дорога-устройство резервных труб D110мм - 12м; -Наружные сети связи и управления - прокладка кабеля – 61 050 м;
-объекты  радиотехнического обеспечения полётов РТОП: ОПРС (отдельная приводная радиостанция) - устройство  монолитной железобетонной плиты - 1шт.; ОПН (основной пункт наблюдения) -  устройство  монолитной железобетонной плиты - 1шт.; протяжка кабеля 0,4кВ в хр/ц трубу - 3154м; Устройство покрытия из асфальтобетона на подъездных дорогах – 1 042кв.м, - пуско-наладочные работы ПНР: светосигнальное оборудование ССО, трансформаторные подстанции ТП-МС-1 (мест стоянок), ТП-2Н, ТП-3Н, ТП-ОС (очистные сооружения), ЦРП-1Н (центрально-распределительный пункт), ТП-КРМ с МКп-142 (курсовой радиомаяк), ТП-ОПРС-МКп-142 (отдельная приводная радиостанция). % технической готовности объекта на 30.09.2015г. - 89,81% 
</t>
    </r>
    <r>
      <rPr>
        <b/>
        <sz val="11"/>
        <rFont val="Times New Roman"/>
        <family val="1"/>
      </rPr>
      <t xml:space="preserve">Бюджет субъектов РФ </t>
    </r>
    <r>
      <rPr>
        <sz val="11"/>
        <rFont val="Times New Roman"/>
        <family val="1"/>
      </rPr>
      <t xml:space="preserve">Направлены запросы: от 18.03.2015 №02529 , от 15.06.2015 №05844  Получены ответы : Агентство по транспорту и дорожному хозяйству Республики Дагестан от 07.04.2015 344/07-701/15, от 17.04.2015 №44/07-845/15 (представлена информация за 2014 год), от 30.06.2015 №44/07-1440/15. Готовится к подписанию Соглашение между Федеральным агентством воздушного транспорта, Правительством Республики Дагестан и ОАО «Международный аэропорт «Махачкала» (инвестор) о реализации инвестиционного проекта «Реконструкция и развитие аэропорта Махачкала», в рамках ФЦП «Развитие транспортной системы России (2010-2020 годы)». По предварительному согласованию с Росавиацией, в рамках вышеуказанного подписываемого Соглашения республикой в качестве мероприятий и объемов по софинансированию проекта, будут заявляться средства по объекту капитального строительства «Строительство автомобильной дороги Махачкала-Аэропорт». В 2014 году выполнены объемы работ на сумму 340 000 тыс. руб. Завершены все строительно-монтажные работы . В составе строительства дороги построено два моста общей длиной 129,72 пог.м.За 1 квартал 2015г. освоено 100 000,0 тыс.руб. Завершено строительство 5,6 км дороги I технической категории. В течение 2015 года введен в эксплуатацию IV пусковой комплекс автомобильной дороги Махачкала-Аэропорт с подъездом к г. Каспийск.  Таким образом, заявленные финансовые обязательства в рамках подписываемого Соглашения, Республикой Дагестан выполнены в полном объеме по состоянию на 01.04.2015 года.
</t>
    </r>
    <r>
      <rPr>
        <b/>
        <sz val="11"/>
        <rFont val="Times New Roman"/>
        <family val="1"/>
      </rPr>
      <t xml:space="preserve">Внебюджетные источники  </t>
    </r>
    <r>
      <rPr>
        <sz val="11"/>
        <rFont val="Times New Roman"/>
        <family val="1"/>
      </rPr>
      <t>Направлены запросы: от 18.03.2015 №02529, от 15.06.2015 №05844, от 10.09.2015 №09051                                                                                                                                                                                  Получены ответы: ОАО "Аэропорт Махачкала" от 02.04.2015 №416 , от 06.10.2015 №1221                                                                                                                                 Выполнение работ не осуществлялось.</t>
    </r>
  </si>
  <si>
    <r>
      <rPr>
        <b/>
        <sz val="11"/>
        <rFont val="Times New Roman"/>
        <family val="1"/>
      </rPr>
      <t>Бюджет субъектов РФ</t>
    </r>
    <r>
      <rPr>
        <sz val="11"/>
        <rFont val="Times New Roman"/>
        <family val="1"/>
      </rPr>
      <t xml:space="preserve">
Направлены запросы: от 18.03.2015 №02529,от 15.06.2015 №05844, от 10.09.2015 №09051                                                                                                                                       Получены ответы: Министерство транспорта и дорожного хозяйства Сахалинской области от 03.07.2015 №1-1-2276/15.                                                                                                                                                                            Инвестпроектов по строительству и реконструкции объектов капитального строительства аэропортовой инфраструктуры в отчетном периоде на территории Сахалинской области не имеется.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ОАО "Аэропорт Южно-Сахалинск" от 10.04.2015 №3/49 от 30.06.2015 №7-3/107, 05.10.2015 по эл/почте оперативно. Выполнены проектные работы по объекту "Модернизация международного аэропорта Южно-Сахалинск, Усиление ИВПП асфальтобетоном с ПК 0 по ПК 21+50 ССО аэродрома" в рамках госпрограммы "Развитие транспортной инфраструктуры и дорожного хозяйства Сахалинской области на 2014-2020 годы. По результатам конкурсов заключены контракты на выполнение СМР и корректировку рабочей документации в целях оптимизации стоимости работ с импортозамещением материалов. Приказом по АО "Аэропорт Южно-Сахалинск" от 24.07.2015 №235 в рабочем проекте выделены 5 и 6 этапы модернизации.</t>
    </r>
  </si>
  <si>
    <r>
      <rPr>
        <b/>
        <sz val="11"/>
        <rFont val="Times New Roman"/>
        <family val="1"/>
      </rPr>
      <t>Бюджет субъектов РФ</t>
    </r>
    <r>
      <rPr>
        <sz val="11"/>
        <rFont val="Times New Roman"/>
        <family val="1"/>
      </rPr>
      <t xml:space="preserve">
Направлены запросы: от 18.03.2015 №02529 , от 15.06.2015 №05844 , от 10.09.2015 №09051                                                                                                                                                     Получены ответы: Департамент строительства и архитектуры Владимирской области от 31.03.2015 № ДСА-61-01-04, от 25.06.2015 №ДСА-128-01-03, от 17.09.2015 № ДСА  196-01-03.                                                                                                                                                                                                                       Законом Владимирской области от 29.12.2014 № 153-ОЗ "Об областном бюджете на 2015 год и на плановый период 2016 и 2017 годов"  на финансирование объекта «Реконструкция аэродрома «Добрынское» (г.Владимир)» средства областного бюджета не предусмотрены.                                                                                                                                                                               </t>
    </r>
  </si>
  <si>
    <r>
      <rPr>
        <b/>
        <sz val="11"/>
        <rFont val="Times New Roman"/>
        <family val="1"/>
      </rPr>
      <t>Бюджет субъектов РФ</t>
    </r>
    <r>
      <rPr>
        <sz val="11"/>
        <rFont val="Times New Roman"/>
        <family val="1"/>
      </rPr>
      <t xml:space="preserve">
Направлены запросы: от 18.03.2015 №02529 , от 15.06.2015 №05844 , от 10.09.2015  №09051                                                                                                                                                                                 Получены ответы: Министерство транспорта и дорожного хозяйства Мурманской области от 06.04.2015 №22-03/953-ДС, от 22.06.2015 №22-03/1764-ДС, от 17.09.2015 №22-03/2686-ДС.                                                                                                                                                                                                                                                           Строительство и реконструкция объектов капитального строительства за счет средств бюджета Мурманской области не осуществлялось. Правительство Мурманской области не является собственником объектов авиатранспортной инфраструктуры и не имеет долей в акционерных капиталах аэропортов.
</t>
    </r>
    <r>
      <rPr>
        <b/>
        <sz val="11"/>
        <rFont val="Times New Roman"/>
        <family val="1"/>
      </rPr>
      <t>Внебюджетные источники</t>
    </r>
    <r>
      <rPr>
        <sz val="11"/>
        <rFont val="Times New Roman"/>
        <family val="1"/>
      </rPr>
      <t xml:space="preserve">
Направлены запросы: от 18.03.2015 №02529, от 15.06.2015 №05844                                                                                                                                                                           Получен ответ: ОАО "Аэропорт Мурманск" от  06.04.2015 №620, от 01.07.2015 №1152                                                                                                                                                                    Аэропортом не проводились работы по реконструкции аэропортовой инфраструктуры.</t>
    </r>
  </si>
  <si>
    <r>
      <rPr>
        <b/>
        <sz val="11"/>
        <rFont val="Times New Roman"/>
        <family val="1"/>
      </rPr>
      <t>Бюджет субъектов РФ</t>
    </r>
    <r>
      <rPr>
        <sz val="11"/>
        <rFont val="Times New Roman"/>
        <family val="1"/>
      </rPr>
      <t xml:space="preserve">
Направлены запросы: от 18.03.2015 №02529, от 15.06.2015 №05844                                                                                                                                                                          Получены ответы: Министерство транспорта и дорожного хозяйства Сахалинской области от 03.07.2015 №1-1-2276/15.                                                                                                                                                                            Инвестпроектов по строительству и реконструкции объектов капитального строительства аэропортовой инфраструктуры в отчетном периоде на территории Сахалинской области не имеется.      </t>
    </r>
  </si>
  <si>
    <r>
      <rPr>
        <b/>
        <sz val="11"/>
        <rFont val="Times New Roman"/>
        <family val="1"/>
      </rPr>
      <t>Бюджет субъектов РФ</t>
    </r>
    <r>
      <rPr>
        <sz val="11"/>
        <rFont val="Times New Roman"/>
        <family val="1"/>
      </rPr>
      <t xml:space="preserve">
Направлены запросы: от 15.06.2015 №05844, от 10.09.2015  №09051     Ответ не получен.
</t>
    </r>
    <r>
      <rPr>
        <b/>
        <sz val="11"/>
        <rFont val="Times New Roman"/>
        <family val="1"/>
      </rPr>
      <t xml:space="preserve">Внебюджетные источники </t>
    </r>
    <r>
      <rPr>
        <sz val="11"/>
        <rFont val="Times New Roman"/>
        <family val="1"/>
      </rPr>
      <t xml:space="preserve">
Направлены запросы: от 15.06.2015 №05844, от 10.09.2015  №09051       Ответ не получен.       </t>
    </r>
  </si>
  <si>
    <r>
      <rPr>
        <b/>
        <sz val="11"/>
        <rFont val="Times New Roman"/>
        <family val="1"/>
      </rPr>
      <t>Федеральный бюджет.</t>
    </r>
    <r>
      <rPr>
        <sz val="11"/>
        <rFont val="Times New Roman"/>
        <family val="1"/>
      </rPr>
      <t xml:space="preserve">
В здании основной аварийно-спасательной станции (ОАСС) выполнены следующие работы: автоматическая вентиляция в объеме 1 объект, автоматизация теплового пункта в объеме 1 объект, автоматизация ВК и насосов пенообразователя в объеме 1 объект, автоматизация противопожарных систем 1 объект, локальные вычислительные сети и системы связи 1 объект.
На очистных сооружениях поверхностных сточных вод выполнены испытания емкостей на водонепроницаемость в объеме 25 000 м3,
На очистных сооружениях поверхностных сточных вод (выпуск №4) проведены пуско-наладочные работы.
Актом от 15.01.2015 № 5 произведено погашение дебиторской задолженности по осуществлению строительного контроля.
% технической готовности объекта на 30.09.2015г. - 78,62% 
</t>
    </r>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ОАО "Аэропорт Внуково" по эл.почте 24.04.2015 без подписи и сопроводительного письма.                                                               Аналитическая записка за 1 квартал 2015 о ходе строительства отсутствует. Согласно приложению №2  техническая готовность аэровокзального комплекса составляет 98%, перрона 76%, производственно-технической зоны №1 26% ,№2 -21%, гостиничного комплекса в аэропорту Внуково 98%, Рулежной дорожки на территории ВАРЗ-400 92%, объектов комплекса авиатопливообеспечения аэропорта 37%.</t>
    </r>
  </si>
  <si>
    <r>
      <rPr>
        <b/>
        <sz val="11"/>
        <rFont val="Times New Roman"/>
        <family val="1"/>
      </rPr>
      <t>Внебюджетные источники</t>
    </r>
    <r>
      <rPr>
        <sz val="11"/>
        <rFont val="Times New Roman"/>
        <family val="1"/>
      </rPr>
      <t xml:space="preserve">
Направлены запросы: от 18.03.2015 №02529, от 15.06.2015 №05844, от 10.09.2015 №09051                                                                                                                                        Получены ответы: ОАО "Международный аэропорт Казань" от 03.07.2015 №1510.                                                                                                                   В отчетном периоде продолжаются  строительные работы по реконструкции канализационной насосной станции терминала А 
с наружными сетями.</t>
    </r>
  </si>
  <si>
    <r>
      <rPr>
        <b/>
        <sz val="11"/>
        <rFont val="Times New Roman"/>
        <family val="1"/>
      </rPr>
      <t>Внебюджетные источники</t>
    </r>
    <r>
      <rPr>
        <sz val="11"/>
        <rFont val="Times New Roman"/>
        <family val="1"/>
      </rPr>
      <t xml:space="preserve">
Направлены запросы: от 18.03.2015 №02529 , от 15.06.2015 №05844, от 10.09.2015  №09051                                                                                                                                                                 Получены ответы: ОАО "Авиапредприятие Алтай"  б/н по эл.почте, от 03.07.2015 №01-515, 02.10.2015 эл/почта без сопроводительного письма . В текущем году строительство международного аэровокзала осуществляться не будет. Основными расходами предприятия являются приобретение  спецтехники (лизинговые платежи по двум единицам спецтехники, досрочный выкуп спецтехники, приобретенной в лизинг). Продолжается строительство патрульной дороги по периметру аэропорта,  построено 1,5 км.                                                                                                                                   </t>
    </r>
  </si>
  <si>
    <r>
      <rPr>
        <b/>
        <sz val="11"/>
        <rFont val="Times New Roman"/>
        <family val="1"/>
      </rPr>
      <t>Внебюджетные источники</t>
    </r>
    <r>
      <rPr>
        <sz val="11"/>
        <rFont val="Times New Roman"/>
        <family val="1"/>
      </rPr>
      <t xml:space="preserve">
Направлены запросы: от 18.03.2015 №0252 , от 15.06.2015 №05844, от 10.09.2015 №09051.                                                                                                                                                                           Получены ответы:  ОАО "Аэропорт Астрахань" от 06.04.2015 №11-03-19/0556, от 24.06.2015 №11-03-19/1006, от 05.10.2015 №11-03-19/1542  Произведены работы по реконструкции бизнес-зала (международный сектор), системы вентиляции и кондиционирования. Установлены оборудование для досмотра, установка автоматизированной системы регистрации пассажиров.</t>
    </r>
  </si>
  <si>
    <r>
      <rPr>
        <b/>
        <sz val="11"/>
        <rFont val="Times New Roman"/>
        <family val="1"/>
      </rPr>
      <t>Бюджет субъектов РФ</t>
    </r>
    <r>
      <rPr>
        <sz val="11"/>
        <rFont val="Times New Roman"/>
        <family val="1"/>
      </rPr>
      <t xml:space="preserve">
Направлены запросы: от 18.03.2015 №02529, от 15.06.2015 №05844 , от 10.09.2015 №09051.                                                                                                                                                                        Получены ответы : Управление дорог и транспорта от 08.04.2015 №842,  от 06.07.2015 №1712, от 06.10.2015 №2626.                                                                                                                       В марте 2015 года подписан акт о соответствии пункта пропуска через государственную границу предъявляемым требованиям, разрешение на ввод от 23.01.2015 №RU 48513410-58/4 (Здание аэровокзала с бомбоубежищем, санитарно-карантинный пункт площадью 4250,2 м). Приказом Федерального агентства по обустройству государственной границы Российской Федерации  от 05.05.2015г. №104-ОД в международном аэропорте «Липецк» открыт воздушный грузопассажирский постоянный многосторонний пункт пропуска через государственную границу РФ. 15 мая 2015 года из аэропорта «Липецк» был выполнен первый международный авиарейс в г.Милан. В 4 квартале 2015 года планируется выполнить полный комплекс работ по включению аэропорта  в сеть оперативной подвижной радиосвязи стандарта "Тетра", на что из областного бюджета запланировано выделение 18,5 млн.рублей. В целях дальнейшей модернизации аэропорта «Липецк» администрацией области принято решение о строительстве новой рулежной дорожки (ширина покрытия 22,5м, ширина обочин по 9м) и перрона на три места стоянки ВС (Ил-76, А 320, В 737-800). На эти цели из областного бюджета в  2015 году выделено 330,0 млн.рублей.
Проектная документация разработана ОАО «ПИ и НИИ ВТ «Ленаэропроект» .Строительство рулежной дорожки и перрона ведет ОАО «Елецкое ДСУ №3»</t>
    </r>
  </si>
  <si>
    <r>
      <rPr>
        <b/>
        <sz val="11"/>
        <rFont val="Times New Roman"/>
        <family val="1"/>
      </rPr>
      <t>Федеральный бюджет.</t>
    </r>
    <r>
      <rPr>
        <sz val="11"/>
        <rFont val="Times New Roman"/>
        <family val="1"/>
      </rPr>
      <t xml:space="preserve">
Производился монтаж и наладка технологического оборудования основной аварийно-спасательной станции ОАСС.
% технической готовности объекта на 30.09.2015г. - 91,34% </t>
    </r>
  </si>
  <si>
    <r>
      <rPr>
        <b/>
        <sz val="11"/>
        <rFont val="Times New Roman"/>
        <family val="1"/>
      </rPr>
      <t>Федеральный бюджет.</t>
    </r>
    <r>
      <rPr>
        <sz val="11"/>
        <rFont val="Times New Roman"/>
        <family val="1"/>
      </rPr>
      <t xml:space="preserve">
Строительно-монтажные работы на объекте завершены в полном объеме. На объекте проведена Приемочная комиссия, подписан Акт по форме КС-14, заключен договор на оказание услуг по временной эксплуатации вновь построенных ИТСО ТБ между ФГУП «АГА(А)» и ОАО «Международный аэропорт Уфа».
% технической готовности объекта на 30.09.2015г. - 82,44% </t>
    </r>
  </si>
  <si>
    <r>
      <rPr>
        <b/>
        <sz val="11"/>
        <rFont val="Times New Roman"/>
        <family val="1"/>
      </rPr>
      <t>Федеральный бюджет.</t>
    </r>
    <r>
      <rPr>
        <sz val="11"/>
        <rFont val="Times New Roman"/>
        <family val="1"/>
      </rPr>
      <t xml:space="preserve">
Актом от 15.01.2015 №5 произведено погашение дебиторской задолженности  по осуществлению строительного контроля
% технической готовности объекта на 30.09.2015г. - 85,97% </t>
    </r>
  </si>
  <si>
    <r>
      <rPr>
        <b/>
        <sz val="11"/>
        <rFont val="Times New Roman"/>
        <family val="1"/>
      </rPr>
      <t>За счет средств федерального бюджета (в счет ранее оплаченного аванса):</t>
    </r>
    <r>
      <rPr>
        <sz val="11"/>
        <rFont val="Times New Roman"/>
        <family val="1"/>
      </rPr>
      <t xml:space="preserve">                                                                                                                                                                                                                                                                                                                                                                                                                               Подрядчик производит монтаж и установка светосигнального оборудования;                                                                                                                                                                                                                                                                                                                                                                                                        Выполнен этап работ по устройству технологической дороги от ОАСС до БПРМ;                                                                                                                                                                                                                                                                                                                                                                                                                                                                             Выполняются работы по устройству и удлинению патрульной дороги;                                                                                                                                                                                Выполняются работы по устройству подъездной автодороги к площадке ПОЖ-2.
В адрес подрядчика СУ-1 ведется претензионная работа из-за нарушения графика выполнения работ. Выставлены штрафные санкции, ведутся претензионные работы.</t>
    </r>
  </si>
  <si>
    <r>
      <rPr>
        <b/>
        <sz val="11"/>
        <rFont val="Times New Roman"/>
        <family val="1"/>
      </rPr>
      <t>Федеральный бюджет.</t>
    </r>
    <r>
      <rPr>
        <sz val="11"/>
        <rFont val="Times New Roman"/>
        <family val="1"/>
      </rPr>
      <t xml:space="preserve">
Получено разрешение на ввод объекта в эксплуатацию от 18.06.2015 № 58-29-231-2015/ФАВТ-04, в том числе:
- на площадку для обработки воздушных судов противообледенительной жидкостью – 15 267 кв.м.;
- на водосточно-дренажную сеть ВС ПОЖ.
Получено разрешение на ввод объекта в эксплуатацию от 28.07.2015 № 58-29-42-2015/ФАВТ-04, в том числе:
- на основную аварийно-спасательную станцию с площадью здания - 2 024,5 кв.м; площадь застройки - 1 348 кв.м.;
- на благоустройство основной аварийно-спасательной станции с площадью застройки - 6 489,3 кв.м.
Произведены отделочные работы на основной аварийно-спасательной станции  площадью 4229,46 м2;  установлена 1 система пожарной сигнализации  и автоматизирована инженерная система. Реконструировано 13  ячеек РУ-10 кВ по методу «Ретрофит»; установлено 2 прибора коммерческого учета, интегрированных в существующую систему АСКУЭ ( автоматизированная система контроля и учета энергоресурсов).</t>
    </r>
  </si>
  <si>
    <r>
      <rPr>
        <b/>
        <sz val="11"/>
        <rFont val="Times New Roman"/>
        <family val="1"/>
      </rPr>
      <t>Внебюджетное финансирование:</t>
    </r>
    <r>
      <rPr>
        <sz val="11"/>
        <rFont val="Times New Roman"/>
        <family val="1"/>
      </rPr>
      <t xml:space="preserve">
- авиаперевозчиками (Аэрофлот, ЭйрБриджКарго, Аврора, Комиавиатранс, Катекавиа, Северный Ветер, Газпромавиа, Оренбургские авиалинии, Уральские авиалинии, Грозный Авиа, Полярные авиалинии, Донавиа, ГТК Россия и прочие авиаперевозчики) заключены и профинансированы договора на поставку 517 ВС в лизинг и 147 ВС в собственность, из них:
- 61 ВС (самолета) поставлено в 2015 году , в том числе: 
- 35 ВС ( тип самолета Сухой Суперджет, Боинг, Аэрбас) приобретаемых на правах лизинга (финансового и операционного);
-  26 ВС (тип самолета Сухой Суперджет,  Бомбардье Челленджер ) приобретенные в собственность.</t>
    </r>
  </si>
  <si>
    <t>Федеральное государственное унитарное предприятие  "Канал имени Москвы",  г. Москва</t>
  </si>
  <si>
    <t xml:space="preserve">Завершена разработка проектной документации по реконструкции ремонтно-механической    службы,    обстановочной    базы    бригад   обстановки   № 7, 8  в  г.Череповец и   модернизации Ладейских  ремонтно-механических мастерских в         г. Красноярск.  Проектная документация  передана на рассмотрение в ФАУ «Главгосэкспертиза России»                   </t>
  </si>
  <si>
    <t>Строительно-монтажные работы выполнены в полном объеме.                                     Генподрядчик – ООО «Строительная компания Сталь» (Пусковой комплекс №2)           Заключен Государственный контракт от 11.09.2015 № 0373100134615000001 на  выполнение  строительно-монтажных  работ.  Ведутся подготовительные работы</t>
  </si>
  <si>
    <t xml:space="preserve">В 1-м полугодии 2015 года завершен комплекс работ по инъектированию и торкретированию поверхности  бычка № 3 и разделительного бычка, смонтированы металлоконструкции  леерного ограждения и пешеходного настила, завершен ремонт бетона смотровой потерны, завершены работы по реконструкции механического оборудования, выполнены пуско-наладочные работы, завершены работы    по   электроснабжению   потерны,  рекультивации    земель. Устранены недоделки, выявленные рабочими комиссиями.                                                            Объект принят в эксплуатацию приемочной комиссией  14.07.2015г. </t>
  </si>
  <si>
    <t xml:space="preserve">Проводились работы по берегоукреплению  Кишемского  судоходного канала – забивка и анкеровка металлического шпунта, монтаж распределительного пояса и шапочного обрамления, засыпка территории смонтированных участков, выполнялись дноуглубительные работы и  устройство проездов вдоль канала (техническая готовность – 95,2%). Введено в эксплуатацию административное здание Вологодского района водных путей – филиала ФБУ «Администрация «Севводпуть». </t>
  </si>
  <si>
    <t xml:space="preserve">Завершено строительство Топорнинских  и  Кишемских заградительных  ворот.   Берегоукрепление  Кузьминского  судоходного  канала  –  проводилась антикоррозийная  обработка  металлического  шпунта,   устройство  проездов  вдоль канала, забивка  металлического  шпунта, анкеровка шпунта,  устройство  шапочного обрамления, обратная засыпка территории  (техническая готовность объекта  – 79,2%).    Благовещенская  мостовая переправа -  выполнены все основные строительно-монтажные работы, объект принят рабочей комиссией.   </t>
  </si>
  <si>
    <t>Завершены подготовительные и сопутствующие работы. Шлюз № 7 – выполнены  реконструкция закладных частей затвора  плоского скользящего, затвора  плоского скользящего,  низового ремонтного затвора  галерей опорожнения, закладных частей низового ремонтного    затвора галерей опорожнения,  нижних ворот двустворчатых и замена закладных частей нижних двустворчатых ворот. Проводились работы по реконструкции верхового ремонтного затвора галерей опорожнения – 77%, причала нижнего бьефа – 59%, камеры шлюза – 53 %, подъемно-опускных ворот – 3 %, системы электроснабжения шлюза № 7 - 4 %  (техническая готовность – 43%)</t>
  </si>
  <si>
    <t>Проводились работы по реконструкции гидроузла № 7 (пусковые комплексы V, III)  перевооружение насосной станции № 32 (агрегаты №№ 1, 2), единой автоматизированной информационно-управляющей системы  (разработка рабочей документации – 85%, реконструкция парапетов,  эстакад и пал – 95%, дренажных систем – 65%,  строительство закрытого склада НС 32 – 85%, поста охраны – 40%, ограждения – 10%,  площадки по КПП – 98%, здания закрытого распределительного устройства – 32%Пусковой комплекс IX перевооружение насосной станции № 32 (трубопровод Т-34),  пусковые комплексы VI, VII, VIII техническое  перевооружение насосной станции № 31 (агрегаты №№ 1, 2, 3) – разработка рабочей документации  – 87%, строительство открытого склада  – 81%, закрытого склада для хранения оборудования – 93%, модульного здания хозяйственно-бытового назначения – 87%, изготовление металлоконструкций трубопровода – 81%</t>
  </si>
  <si>
    <t>Выполнялись работы по изготовлению металлоконструкций затворов  плоских секционных на гидроузле № 6 СДШС – 54,8 т, гидроузле № 7 СДШС – 4,48 т, гидроузле № 5 СДШС – 67,52 т  и  гидроузле № 4 СДШС – 14,544 т. Выполнялись работы по изготовлению металлоконструкций частей и закладных рабочей  зоны  аварийно-ремонтного  затвора  на Усть-Манычском гидроузле – 5,155 т, металлоконструкций рабочих двустворчатых ворот гидроузла  № 2 СДШС – 12,854 т,  металлоконструкций рабочих двустворчатых ворот гидроузла  № 3 СДШС – 14,544 т.  Изготовлены затворы плоские секционные верхней головы гидроузла № 4 СДШС – 2,461 т и верхней головы гидроузла № 5 СДШС – 2,461 т. Выполнены  работы по реконструкции голов судоходного шлюза  гидроузла № 6 с установкой закладных частей механического оборудования – 8,91 т конструкций и анкеров hilti – 232 шт. и бетонированию голов судоходного шлюза гидроузла № 6 (100 м3 бетона) с расчисткой швов каменной кладки от старого раствора и работы по реконструкции голов судоходного шлюза гидроузла № 7 СДШС с установкой закладных частей механического оборудования – 4, 455 т, конструкций анкеров hilti – 230 шт., с бетонированием голов судоходного шлюза (55 м3 бетона) с расчисткой швов каменной кладки от старого раствора. Завершены работы по устройству подводных кабельных переходов на гидроузлах №№ 2, 3 СДШС. Велись работы по реконструкции рыбоходного шлюза Кочетовского гидроузла. На гидроузле № 7 СДШС выполнена установка десяти блоков управления шкафного исполнения, в которых смонтированы 52 автоматических выключателя ВА 57 Ф 35. Ведутся подготовительные работы по устройству подводного кабельного перехода в верхнем бьефе гидроузла</t>
  </si>
  <si>
    <t>Ведется  строительство  социально-бытового корпуса плавсостава в   г. Красноярске - возведено трехэтажное здание,  подведена система отопления, смонтированы внутренние сети электроснабжения,  завершаются отделочные работы и прокладка внутренних инженерных сетей в здании. Готовность объекта составляет 86,8% Ведутся работы по контракту «Строительство новых металлических береговых створных знаков навигационного оборудования» -  заготовлено комплектующих  изделий  для сборки 42 знаков. Смонтированы створные знаки №№ 7, 16, 19А и 19Б, 20, 20А, 50, 51, 53, 75, 87, 89, 108, 109, 123, 143</t>
  </si>
  <si>
    <t>Выполнены  реконструкции  левой причальной  стенки нижнего подходного канала,  правой причальной стенки верхнего подходного канала, монтаж верхних ремонтных ворот левой камеры,   электрооборудования левой камеры. Ведутся работы по реконструкции левой причальной стенки верхнего подходного канала -  готовность   99,8%</t>
  </si>
  <si>
    <t>Выполнение: на станции Лужская-Сортировочная: завершена укладка стрелочных переводов, оборудованных электрической централизацией (ЭЦ) – 185 комплектов, введено 44,8 км станционных и соединительных путей в парках сортировочном и прибытия; на участке ст.Лужская-Сортировочная-Северная – Лужская-Нефтяная: введено 1,2 км станционных путей; железнодорожные подходы: 1. на ст. Мга введено 9,138 км станционных путей; 14,3 км контактной сети; 2. Перегон б/п 123км - Котлы2:  введен I главный путь - 1,409км; 3. ст. Котлы2: введено 1,332 км станционных путей; 4. Перегон Кобралово – Семрино 5,675 км контактной сети; 5. ст. Кобралово: уложено 4 комплекта ЭЦ стрелок;   ст. Семрино: уложено 20 комплектов ЭЦ стрелок; 6. Перегон Пустынька - б/п 22 км: автоблокировкой (АБТЦ) оборудовано 3,1 км; Перегон б/п 22 км - Стекольный: автоблокировкой (АБТЦ) оборудовано 8,9 км.</t>
  </si>
  <si>
    <r>
      <t>Завершено строительство данной линии. Построено 2,8 км нового ж.д. пути, два тоннеля  протяженностью L=180п.м.  и L=336 п.м., три железнодорожные эстакады общей длиной  740 п.м и пассажирский терминал. Выполнены следующие работы: кладка кирпичная здания ВОХР - 150м</t>
    </r>
    <r>
      <rPr>
        <vertAlign val="superscript"/>
        <sz val="11"/>
        <rFont val="Times New Roman"/>
        <family val="1"/>
      </rPr>
      <t>3</t>
    </r>
    <r>
      <rPr>
        <sz val="11"/>
        <rFont val="Times New Roman"/>
        <family val="1"/>
      </rPr>
      <t xml:space="preserve">; установка камер теленаблюдения- 120шт.;  прокладка кабеля телевизионного- 4 км; ограждение периметра  охранных зон 2 км; подпорные стены-250 м3;     бетонное покрытие площадок ВОХР-1500 м3; укладка бесстыкового пути- 2,2 км; планировка территории под озеленение -  8 га. Проведены пуско-наладочные работы, 15 февраля 2012г. железнодорожная линия Адлер – аэропорт Сочи введена в эксплуатацию, открыто движение электропоездов. </t>
    </r>
  </si>
  <si>
    <t>По состоянию на 1 октября 2015 года работы по ремонту, реставрации фасада выполнены на 96%, работы по устройству новых балок и плит перекрытия, усиления перекрытия выполнены на 45%, отделочные работы выполнены на 16%, работы по устройству кровли выполнены на 63%, по установке окон – 63%. Устройство электроснабжения здания выполнено на 36%, работы по устройству систем водоснабжения выполнены на 43%, по устройству отопления на 90%, вентиляции на 80%, сети связи – 42%, систем пожаротушения – 80%,  холодоснабжения -   21%. Демонтажные работы  и работы по устройству стен и перегородок выполнены соответственно на 99% и 98%.</t>
  </si>
  <si>
    <t>Бюджетные инвестиции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</si>
</sst>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_-* #,##0.000_р_._-;\-* #,##0.000_р_._-;_-* &quot;-&quot;??_р_._-;_-@_-"/>
    <numFmt numFmtId="168" formatCode="_-* #,##0.0_р_._-;\-* #,##0.0_р_._-;_-* &quot;-&quot;??_р_._-;_-@_-"/>
    <numFmt numFmtId="169" formatCode="0.000"/>
    <numFmt numFmtId="170" formatCode="0.0%"/>
    <numFmt numFmtId="171" formatCode="_-* #,##0.0_р_._-;\-* #,##0.0_р_._-;_-* &quot;-&quot;?_р_._-;_-@_-"/>
    <numFmt numFmtId="172" formatCode="#,##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
    <numFmt numFmtId="178" formatCode="[$-FC19]d\ mmmm\ yyyy\ &quot;г.&quot;"/>
    <numFmt numFmtId="179" formatCode="0.000%"/>
    <numFmt numFmtId="180" formatCode="0.0000%"/>
    <numFmt numFmtId="181" formatCode="000000"/>
    <numFmt numFmtId="182" formatCode="_-* #,##0_р_._-;\-* #,##0_р_._-;_-* &quot;-&quot;??_р_._-;_-@_-"/>
    <numFmt numFmtId="183" formatCode="#,##0.0\ _₽"/>
  </numFmts>
  <fonts count="47">
    <font>
      <sz val="10"/>
      <name val="Arial Cyr"/>
      <family val="0"/>
    </font>
    <font>
      <sz val="8"/>
      <name val="Arial Cyr"/>
      <family val="0"/>
    </font>
    <font>
      <u val="single"/>
      <sz val="10"/>
      <color indexed="12"/>
      <name val="Arial Cyr"/>
      <family val="0"/>
    </font>
    <font>
      <u val="single"/>
      <sz val="10"/>
      <color indexed="36"/>
      <name val="Arial Cyr"/>
      <family val="0"/>
    </font>
    <font>
      <sz val="10"/>
      <name val="Helv"/>
      <family val="0"/>
    </font>
    <font>
      <b/>
      <sz val="11"/>
      <name val="Times New Roman"/>
      <family val="1"/>
    </font>
    <font>
      <sz val="11"/>
      <name val="Times New Roman"/>
      <family val="1"/>
    </font>
    <font>
      <i/>
      <sz val="11"/>
      <name val="Times New Roman"/>
      <family val="1"/>
    </font>
    <font>
      <vertAlign val="superscript"/>
      <sz val="11"/>
      <name val="Times New Roman"/>
      <family val="1"/>
    </font>
    <font>
      <b/>
      <i/>
      <sz val="11"/>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2"/>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double"/>
      <right style="double"/>
      <top>
        <color indexed="63"/>
      </top>
      <bottom style="double"/>
    </border>
    <border>
      <left style="double"/>
      <right>
        <color indexed="63"/>
      </right>
      <top>
        <color indexed="63"/>
      </top>
      <bottom style="double"/>
    </border>
    <border>
      <left style="double"/>
      <right style="double"/>
      <top style="double"/>
      <bottom style="double"/>
    </border>
    <border>
      <left style="double"/>
      <right>
        <color indexed="63"/>
      </right>
      <top style="double"/>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double"/>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double"/>
    </border>
    <border>
      <left style="thin"/>
      <right>
        <color indexed="63"/>
      </right>
      <top style="thin"/>
      <bottom style="double"/>
    </border>
    <border>
      <left style="double"/>
      <right style="thin"/>
      <top style="thin"/>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vertical="top"/>
      <protection/>
    </xf>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07">
    <xf numFmtId="0" fontId="0" fillId="0" borderId="0" xfId="0" applyAlignment="1">
      <alignment/>
    </xf>
    <xf numFmtId="0" fontId="6" fillId="0" borderId="10" xfId="0" applyFont="1" applyFill="1" applyBorder="1" applyAlignment="1">
      <alignment horizontal="center" vertical="top"/>
    </xf>
    <xf numFmtId="164" fontId="6" fillId="0" borderId="10" xfId="0" applyNumberFormat="1" applyFont="1" applyFill="1" applyBorder="1" applyAlignment="1">
      <alignment vertical="top"/>
    </xf>
    <xf numFmtId="0" fontId="6"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164" fontId="5" fillId="0" borderId="10" xfId="0" applyNumberFormat="1" applyFont="1" applyFill="1" applyBorder="1" applyAlignment="1">
      <alignment horizontal="right" vertical="top" wrapText="1"/>
    </xf>
    <xf numFmtId="164" fontId="5" fillId="0" borderId="10" xfId="0" applyNumberFormat="1" applyFont="1" applyFill="1" applyBorder="1" applyAlignment="1">
      <alignment vertical="top" wrapText="1"/>
    </xf>
    <xf numFmtId="164" fontId="5" fillId="0" borderId="10" xfId="0" applyNumberFormat="1" applyFont="1" applyFill="1" applyBorder="1" applyAlignment="1">
      <alignment vertical="top"/>
    </xf>
    <xf numFmtId="0" fontId="5" fillId="0" borderId="10" xfId="0" applyFont="1" applyFill="1" applyBorder="1" applyAlignment="1">
      <alignment horizontal="center" vertical="top"/>
    </xf>
    <xf numFmtId="0" fontId="6" fillId="0" borderId="10" xfId="0" applyFont="1" applyFill="1" applyBorder="1" applyAlignment="1" applyProtection="1">
      <alignment horizontal="left" vertical="top" wrapText="1"/>
      <protection locked="0"/>
    </xf>
    <xf numFmtId="164" fontId="6" fillId="0" borderId="10" xfId="0" applyNumberFormat="1" applyFont="1" applyFill="1" applyBorder="1" applyAlignment="1">
      <alignment vertical="top"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left" vertical="top" wrapText="1"/>
    </xf>
    <xf numFmtId="164" fontId="5" fillId="0" borderId="11" xfId="0" applyNumberFormat="1" applyFont="1" applyFill="1" applyBorder="1" applyAlignment="1">
      <alignment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164" fontId="6" fillId="0" borderId="0" xfId="0" applyNumberFormat="1" applyFont="1" applyFill="1" applyBorder="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164" fontId="6"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lignment vertical="top"/>
    </xf>
    <xf numFmtId="4" fontId="6" fillId="0" borderId="0" xfId="0" applyNumberFormat="1" applyFont="1" applyFill="1" applyBorder="1" applyAlignment="1">
      <alignment vertical="top" wrapText="1"/>
    </xf>
    <xf numFmtId="4" fontId="5" fillId="0" borderId="0" xfId="0" applyNumberFormat="1" applyFont="1" applyFill="1" applyBorder="1" applyAlignment="1">
      <alignment vertical="top" wrapText="1"/>
    </xf>
    <xf numFmtId="4" fontId="6" fillId="0" borderId="0" xfId="0" applyNumberFormat="1" applyFont="1" applyFill="1" applyBorder="1" applyAlignment="1">
      <alignment horizontal="center" vertical="top" wrapText="1"/>
    </xf>
    <xf numFmtId="4" fontId="5"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NumberFormat="1" applyFont="1" applyFill="1" applyBorder="1" applyAlignment="1">
      <alignment horizontal="center" vertical="top" wrapText="1"/>
    </xf>
    <xf numFmtId="164" fontId="5" fillId="0" borderId="12" xfId="0" applyNumberFormat="1" applyFont="1" applyFill="1" applyBorder="1" applyAlignment="1">
      <alignment vertical="top" wrapText="1"/>
    </xf>
    <xf numFmtId="164" fontId="5" fillId="0" borderId="12" xfId="0" applyNumberFormat="1" applyFont="1" applyFill="1" applyBorder="1" applyAlignment="1">
      <alignment vertical="top"/>
    </xf>
    <xf numFmtId="164" fontId="6" fillId="0" borderId="12" xfId="0" applyNumberFormat="1" applyFont="1" applyFill="1" applyBorder="1" applyAlignment="1">
      <alignment vertical="top"/>
    </xf>
    <xf numFmtId="164" fontId="5" fillId="0" borderId="13" xfId="0" applyNumberFormat="1" applyFont="1" applyFill="1" applyBorder="1" applyAlignment="1">
      <alignment vertical="top" wrapText="1"/>
    </xf>
    <xf numFmtId="164" fontId="6" fillId="0" borderId="10" xfId="0" applyNumberFormat="1" applyFont="1" applyFill="1" applyBorder="1" applyAlignment="1">
      <alignment horizontal="right" vertical="top" wrapText="1"/>
    </xf>
    <xf numFmtId="164" fontId="6" fillId="0" borderId="0" xfId="0" applyNumberFormat="1" applyFont="1" applyFill="1" applyBorder="1" applyAlignment="1">
      <alignment horizontal="right" vertical="top"/>
    </xf>
    <xf numFmtId="164" fontId="5" fillId="0" borderId="10" xfId="0" applyNumberFormat="1" applyFont="1" applyFill="1" applyBorder="1" applyAlignment="1">
      <alignment horizontal="right" vertical="top"/>
    </xf>
    <xf numFmtId="164" fontId="6" fillId="0" borderId="10" xfId="0" applyNumberFormat="1" applyFont="1" applyFill="1" applyBorder="1" applyAlignment="1">
      <alignment horizontal="right" vertical="top"/>
    </xf>
    <xf numFmtId="164" fontId="6" fillId="0" borderId="10" xfId="0" applyNumberFormat="1" applyFont="1" applyFill="1" applyBorder="1" applyAlignment="1" applyProtection="1">
      <alignment horizontal="right" vertical="top" wrapText="1"/>
      <protection locked="0"/>
    </xf>
    <xf numFmtId="164" fontId="6" fillId="0" borderId="0" xfId="0" applyNumberFormat="1" applyFont="1" applyFill="1" applyBorder="1" applyAlignment="1">
      <alignment horizontal="right" vertical="top" wrapText="1"/>
    </xf>
    <xf numFmtId="164" fontId="5" fillId="0" borderId="14" xfId="0" applyNumberFormat="1" applyFont="1" applyFill="1" applyBorder="1" applyAlignment="1">
      <alignment horizontal="center" vertical="top" wrapText="1"/>
    </xf>
    <xf numFmtId="164" fontId="5" fillId="0" borderId="15" xfId="0" applyNumberFormat="1" applyFont="1" applyFill="1" applyBorder="1" applyAlignment="1">
      <alignment horizontal="center" vertical="top" wrapText="1"/>
    </xf>
    <xf numFmtId="164" fontId="5" fillId="0" borderId="16" xfId="0" applyNumberFormat="1" applyFont="1" applyFill="1" applyBorder="1" applyAlignment="1">
      <alignment horizontal="center" vertical="top" wrapText="1"/>
    </xf>
    <xf numFmtId="164" fontId="5" fillId="0" borderId="17" xfId="0" applyNumberFormat="1" applyFont="1" applyFill="1" applyBorder="1" applyAlignment="1">
      <alignment horizontal="center" vertical="top" wrapText="1"/>
    </xf>
    <xf numFmtId="49" fontId="6" fillId="0" borderId="16" xfId="62" applyNumberFormat="1" applyFont="1" applyFill="1" applyBorder="1" applyAlignment="1">
      <alignment horizontal="center" vertical="top"/>
    </xf>
    <xf numFmtId="49" fontId="6" fillId="0" borderId="16"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165" fontId="6" fillId="0" borderId="0" xfId="0" applyNumberFormat="1" applyFont="1" applyFill="1" applyBorder="1" applyAlignment="1">
      <alignment vertical="top"/>
    </xf>
    <xf numFmtId="164" fontId="6" fillId="0" borderId="10" xfId="0" applyNumberFormat="1" applyFont="1" applyFill="1" applyBorder="1" applyAlignment="1">
      <alignment horizontal="center" vertical="top"/>
    </xf>
    <xf numFmtId="0" fontId="5" fillId="0" borderId="0" xfId="0" applyFont="1" applyFill="1" applyBorder="1" applyAlignment="1">
      <alignment vertical="top"/>
    </xf>
    <xf numFmtId="49" fontId="5" fillId="0" borderId="11" xfId="0" applyNumberFormat="1" applyFont="1" applyFill="1" applyBorder="1" applyAlignment="1">
      <alignment horizontal="center" vertical="top" wrapText="1"/>
    </xf>
    <xf numFmtId="164" fontId="5" fillId="0" borderId="11" xfId="0" applyNumberFormat="1" applyFont="1" applyFill="1" applyBorder="1" applyAlignment="1">
      <alignment horizontal="right" vertical="top"/>
    </xf>
    <xf numFmtId="165" fontId="6" fillId="0" borderId="11" xfId="0" applyNumberFormat="1" applyFont="1" applyFill="1" applyBorder="1" applyAlignment="1">
      <alignment vertical="top"/>
    </xf>
    <xf numFmtId="165" fontId="6" fillId="0" borderId="13" xfId="0" applyNumberFormat="1" applyFont="1" applyFill="1" applyBorder="1" applyAlignment="1">
      <alignment vertical="top"/>
    </xf>
    <xf numFmtId="0" fontId="6" fillId="0" borderId="13"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19" xfId="0" applyFont="1" applyFill="1" applyBorder="1" applyAlignment="1" applyProtection="1">
      <alignment vertical="top" wrapText="1"/>
      <protection locked="0"/>
    </xf>
    <xf numFmtId="0" fontId="6" fillId="0" borderId="18"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10" xfId="0" applyFont="1" applyFill="1" applyBorder="1" applyAlignment="1">
      <alignment vertical="top" wrapText="1"/>
    </xf>
    <xf numFmtId="170" fontId="6" fillId="0" borderId="11" xfId="58" applyNumberFormat="1" applyFont="1" applyFill="1" applyBorder="1" applyAlignment="1">
      <alignment vertical="top" wrapText="1"/>
    </xf>
    <xf numFmtId="0" fontId="6" fillId="0" borderId="13" xfId="0" applyFont="1" applyFill="1" applyBorder="1" applyAlignment="1" applyProtection="1">
      <alignment vertical="top" wrapText="1"/>
      <protection locked="0"/>
    </xf>
    <xf numFmtId="0" fontId="6" fillId="0" borderId="12" xfId="0" applyFont="1" applyFill="1" applyBorder="1" applyAlignment="1">
      <alignment vertical="top" wrapText="1"/>
    </xf>
    <xf numFmtId="49" fontId="6" fillId="0" borderId="21" xfId="0" applyNumberFormat="1" applyFont="1" applyFill="1" applyBorder="1" applyAlignment="1">
      <alignment horizontal="center" vertical="top" wrapText="1"/>
    </xf>
    <xf numFmtId="3" fontId="6" fillId="0" borderId="16" xfId="62" applyNumberFormat="1" applyFont="1" applyFill="1" applyBorder="1" applyAlignment="1">
      <alignment horizontal="center" vertical="top"/>
    </xf>
    <xf numFmtId="164" fontId="5" fillId="0" borderId="11" xfId="0" applyNumberFormat="1" applyFont="1" applyFill="1" applyBorder="1" applyAlignment="1">
      <alignment horizontal="right" vertical="top" wrapText="1"/>
    </xf>
    <xf numFmtId="2" fontId="6" fillId="0" borderId="10" xfId="0" applyNumberFormat="1" applyFont="1" applyFill="1" applyBorder="1" applyAlignment="1">
      <alignment vertical="top" wrapText="1"/>
    </xf>
    <xf numFmtId="0" fontId="6" fillId="0" borderId="22" xfId="0" applyFont="1" applyFill="1" applyBorder="1" applyAlignment="1">
      <alignment horizontal="left" vertical="top" wrapText="1"/>
    </xf>
    <xf numFmtId="164" fontId="6" fillId="0" borderId="11" xfId="0" applyNumberFormat="1" applyFont="1" applyFill="1" applyBorder="1" applyAlignment="1">
      <alignment horizontal="right" vertical="top" wrapText="1"/>
    </xf>
    <xf numFmtId="164" fontId="6" fillId="0" borderId="11" xfId="0" applyNumberFormat="1" applyFont="1" applyFill="1" applyBorder="1" applyAlignment="1">
      <alignment horizontal="right" vertical="top"/>
    </xf>
    <xf numFmtId="49" fontId="6" fillId="0" borderId="10" xfId="0" applyNumberFormat="1" applyFont="1" applyFill="1" applyBorder="1" applyAlignment="1">
      <alignment horizontal="center" vertical="top" wrapText="1"/>
    </xf>
    <xf numFmtId="164" fontId="6" fillId="0" borderId="12" xfId="0" applyNumberFormat="1" applyFont="1" applyFill="1" applyBorder="1" applyAlignment="1">
      <alignment vertical="top" wrapText="1"/>
    </xf>
    <xf numFmtId="2" fontId="6" fillId="0" borderId="10" xfId="0" applyNumberFormat="1" applyFont="1" applyFill="1" applyBorder="1" applyAlignment="1">
      <alignment horizontal="left" vertical="top" wrapText="1"/>
    </xf>
    <xf numFmtId="2" fontId="6" fillId="0" borderId="11" xfId="0" applyNumberFormat="1" applyFont="1" applyFill="1" applyBorder="1" applyAlignment="1">
      <alignment vertical="top" wrapText="1"/>
    </xf>
    <xf numFmtId="49" fontId="5"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0" xfId="0" applyFont="1" applyFill="1" applyBorder="1" applyAlignment="1" applyProtection="1">
      <alignment horizontal="left" vertical="top" wrapText="1"/>
      <protection locked="0"/>
    </xf>
    <xf numFmtId="164" fontId="7" fillId="0" borderId="10" xfId="0" applyNumberFormat="1" applyFont="1" applyFill="1" applyBorder="1" applyAlignment="1">
      <alignment horizontal="right" vertical="top" wrapText="1"/>
    </xf>
    <xf numFmtId="0" fontId="7" fillId="0" borderId="10" xfId="0" applyFont="1" applyFill="1" applyBorder="1" applyAlignment="1">
      <alignment vertical="top"/>
    </xf>
    <xf numFmtId="0" fontId="7" fillId="0" borderId="10" xfId="0" applyNumberFormat="1" applyFont="1" applyFill="1" applyBorder="1" applyAlignment="1">
      <alignment horizontal="justify" vertical="top"/>
    </xf>
    <xf numFmtId="164" fontId="7" fillId="0" borderId="10" xfId="0" applyNumberFormat="1" applyFont="1" applyFill="1" applyBorder="1" applyAlignment="1">
      <alignment vertical="top"/>
    </xf>
    <xf numFmtId="164" fontId="7" fillId="0" borderId="12" xfId="0" applyNumberFormat="1" applyFont="1" applyFill="1" applyBorder="1" applyAlignment="1">
      <alignment vertical="top"/>
    </xf>
    <xf numFmtId="0" fontId="7" fillId="0" borderId="10" xfId="0" applyFont="1" applyFill="1" applyBorder="1" applyAlignment="1" applyProtection="1">
      <alignment vertical="top" wrapText="1"/>
      <protection locked="0"/>
    </xf>
    <xf numFmtId="0" fontId="6" fillId="0" borderId="10" xfId="0" applyNumberFormat="1" applyFont="1" applyFill="1" applyBorder="1" applyAlignment="1">
      <alignment horizontal="justify" vertical="top"/>
    </xf>
    <xf numFmtId="0" fontId="6" fillId="0" borderId="10" xfId="0" applyFont="1" applyFill="1" applyBorder="1" applyAlignment="1">
      <alignment vertical="top"/>
    </xf>
    <xf numFmtId="0" fontId="6" fillId="0" borderId="10" xfId="0" applyFont="1" applyFill="1" applyBorder="1" applyAlignment="1" applyProtection="1">
      <alignment vertical="top" wrapText="1"/>
      <protection locked="0"/>
    </xf>
    <xf numFmtId="0" fontId="6" fillId="0" borderId="10" xfId="0" applyFont="1" applyFill="1" applyBorder="1" applyAlignment="1">
      <alignment horizontal="justify" vertical="top"/>
    </xf>
    <xf numFmtId="0" fontId="5" fillId="0" borderId="10" xfId="0" applyFont="1" applyFill="1" applyBorder="1" applyAlignment="1">
      <alignment vertical="top"/>
    </xf>
    <xf numFmtId="0" fontId="7" fillId="0" borderId="10" xfId="0" applyFont="1" applyFill="1" applyBorder="1" applyAlignment="1">
      <alignment horizontal="justify" vertical="top"/>
    </xf>
    <xf numFmtId="0" fontId="7" fillId="0" borderId="10" xfId="0" applyFont="1" applyFill="1" applyBorder="1" applyAlignment="1">
      <alignment horizontal="justify" vertical="top" wrapText="1"/>
    </xf>
    <xf numFmtId="1" fontId="5" fillId="0" borderId="10" xfId="0" applyNumberFormat="1" applyFont="1" applyFill="1" applyBorder="1" applyAlignment="1">
      <alignment horizontal="center" vertical="top"/>
    </xf>
    <xf numFmtId="164" fontId="5" fillId="0" borderId="10" xfId="53" applyNumberFormat="1" applyFont="1" applyFill="1" applyBorder="1" applyAlignment="1" applyProtection="1">
      <alignment horizontal="right" vertical="top"/>
      <protection/>
    </xf>
    <xf numFmtId="164" fontId="5" fillId="0" borderId="10" xfId="53" applyNumberFormat="1" applyFont="1" applyFill="1" applyBorder="1" applyAlignment="1" applyProtection="1">
      <alignment vertical="top"/>
      <protection/>
    </xf>
    <xf numFmtId="170" fontId="5" fillId="0" borderId="10" xfId="58" applyNumberFormat="1" applyFont="1" applyFill="1" applyBorder="1" applyAlignment="1">
      <alignment vertical="top" wrapText="1"/>
    </xf>
    <xf numFmtId="0" fontId="6" fillId="0" borderId="10" xfId="0" applyNumberFormat="1" applyFont="1" applyFill="1" applyBorder="1" applyAlignment="1">
      <alignment horizontal="center" vertical="top"/>
    </xf>
    <xf numFmtId="164" fontId="6" fillId="0" borderId="10" xfId="53" applyNumberFormat="1" applyFont="1" applyFill="1" applyBorder="1" applyAlignment="1" applyProtection="1">
      <alignment horizontal="right" vertical="top"/>
      <protection/>
    </xf>
    <xf numFmtId="165" fontId="6" fillId="0" borderId="10" xfId="53" applyNumberFormat="1" applyFont="1" applyFill="1" applyBorder="1" applyAlignment="1" applyProtection="1">
      <alignment vertical="top"/>
      <protection/>
    </xf>
    <xf numFmtId="165" fontId="5" fillId="0" borderId="10" xfId="0" applyNumberFormat="1" applyFont="1" applyFill="1" applyBorder="1" applyAlignment="1">
      <alignment vertical="top" wrapText="1"/>
    </xf>
    <xf numFmtId="165" fontId="6" fillId="0" borderId="10" xfId="0" applyNumberFormat="1" applyFont="1" applyFill="1" applyBorder="1" applyAlignment="1">
      <alignment vertical="top" wrapText="1"/>
    </xf>
    <xf numFmtId="0" fontId="5" fillId="0" borderId="10" xfId="0" applyNumberFormat="1" applyFont="1" applyFill="1" applyBorder="1" applyAlignment="1">
      <alignment horizontal="left" vertical="top" wrapText="1"/>
    </xf>
    <xf numFmtId="0" fontId="9" fillId="0" borderId="10" xfId="0" applyNumberFormat="1" applyFont="1" applyFill="1" applyBorder="1" applyAlignment="1">
      <alignment horizontal="left" vertical="top" wrapText="1"/>
    </xf>
    <xf numFmtId="164" fontId="9" fillId="0" borderId="10" xfId="0" applyNumberFormat="1" applyFont="1" applyFill="1" applyBorder="1" applyAlignment="1">
      <alignment horizontal="right" vertical="top"/>
    </xf>
    <xf numFmtId="0"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left" vertical="top"/>
    </xf>
    <xf numFmtId="164" fontId="5" fillId="0" borderId="10" xfId="0" applyNumberFormat="1" applyFont="1" applyFill="1" applyBorder="1" applyAlignment="1">
      <alignment horizontal="center" vertical="top"/>
    </xf>
    <xf numFmtId="9" fontId="6" fillId="0" borderId="10" xfId="58" applyFont="1" applyFill="1" applyBorder="1" applyAlignment="1">
      <alignment horizontal="center" vertical="top"/>
    </xf>
    <xf numFmtId="0" fontId="5" fillId="0" borderId="10" xfId="0" applyFont="1" applyFill="1" applyBorder="1" applyAlignment="1">
      <alignment vertical="top" wrapText="1"/>
    </xf>
    <xf numFmtId="0" fontId="9" fillId="0" borderId="10" xfId="0" applyFont="1" applyFill="1" applyBorder="1" applyAlignment="1">
      <alignment vertical="top" wrapText="1"/>
    </xf>
    <xf numFmtId="166" fontId="6" fillId="0" borderId="10" xfId="0" applyNumberFormat="1" applyFont="1" applyFill="1" applyBorder="1" applyAlignment="1">
      <alignment vertical="top" wrapText="1"/>
    </xf>
    <xf numFmtId="4" fontId="6" fillId="0" borderId="10" xfId="0" applyNumberFormat="1" applyFont="1" applyFill="1" applyBorder="1" applyAlignment="1">
      <alignment horizontal="center" vertical="top"/>
    </xf>
    <xf numFmtId="164" fontId="6" fillId="0" borderId="10" xfId="58" applyNumberFormat="1" applyFont="1" applyFill="1" applyBorder="1" applyAlignment="1">
      <alignment horizontal="right" vertical="top"/>
    </xf>
    <xf numFmtId="169" fontId="6" fillId="0" borderId="10" xfId="0" applyNumberFormat="1" applyFont="1" applyFill="1" applyBorder="1" applyAlignment="1">
      <alignment vertical="top" wrapText="1"/>
    </xf>
    <xf numFmtId="170" fontId="6" fillId="0" borderId="10" xfId="58" applyNumberFormat="1" applyFont="1" applyFill="1" applyBorder="1" applyAlignment="1">
      <alignment vertical="top" wrapText="1"/>
    </xf>
    <xf numFmtId="4" fontId="5" fillId="0" borderId="10"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0" fontId="7" fillId="0" borderId="10" xfId="0" applyFont="1" applyFill="1" applyBorder="1" applyAlignment="1">
      <alignment horizontal="left" vertical="top" wrapText="1"/>
    </xf>
    <xf numFmtId="164" fontId="7" fillId="0" borderId="10" xfId="0" applyNumberFormat="1" applyFont="1" applyFill="1" applyBorder="1" applyAlignment="1">
      <alignment horizontal="right" vertical="center" wrapText="1"/>
    </xf>
    <xf numFmtId="164" fontId="6" fillId="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181" fontId="6" fillId="0" borderId="10" xfId="0" applyNumberFormat="1" applyFont="1" applyFill="1" applyBorder="1" applyAlignment="1">
      <alignment vertical="top" wrapText="1"/>
    </xf>
    <xf numFmtId="4" fontId="7" fillId="0" borderId="10" xfId="0" applyNumberFormat="1" applyFont="1" applyFill="1" applyBorder="1" applyAlignment="1">
      <alignment vertical="top" wrapText="1"/>
    </xf>
    <xf numFmtId="4" fontId="5" fillId="0" borderId="10" xfId="0" applyNumberFormat="1" applyFont="1" applyFill="1" applyBorder="1" applyAlignment="1">
      <alignment vertical="top" wrapText="1"/>
    </xf>
    <xf numFmtId="49" fontId="6" fillId="0" borderId="23" xfId="0" applyNumberFormat="1" applyFont="1" applyFill="1" applyBorder="1" applyAlignment="1">
      <alignment horizontal="center" vertical="top" wrapText="1"/>
    </xf>
    <xf numFmtId="4" fontId="6" fillId="0" borderId="24" xfId="0" applyNumberFormat="1" applyFont="1" applyFill="1" applyBorder="1" applyAlignment="1">
      <alignment vertical="top" wrapText="1"/>
    </xf>
    <xf numFmtId="4" fontId="5" fillId="0" borderId="24" xfId="0" applyNumberFormat="1" applyFont="1" applyFill="1" applyBorder="1" applyAlignment="1">
      <alignment vertical="top" wrapText="1"/>
    </xf>
    <xf numFmtId="0" fontId="5" fillId="0" borderId="23" xfId="0" applyFont="1" applyFill="1" applyBorder="1" applyAlignment="1">
      <alignment horizontal="center" vertical="top" wrapText="1"/>
    </xf>
    <xf numFmtId="0" fontId="6" fillId="0" borderId="10" xfId="0" applyFont="1" applyFill="1" applyBorder="1" applyAlignment="1">
      <alignment/>
    </xf>
    <xf numFmtId="0" fontId="6" fillId="0" borderId="24" xfId="0" applyFont="1" applyFill="1" applyBorder="1" applyAlignment="1">
      <alignment vertical="top" wrapText="1"/>
    </xf>
    <xf numFmtId="0" fontId="5" fillId="0" borderId="25" xfId="0" applyFont="1" applyFill="1" applyBorder="1" applyAlignment="1">
      <alignment horizontal="center" vertical="top" wrapText="1"/>
    </xf>
    <xf numFmtId="0" fontId="5" fillId="0" borderId="26" xfId="0" applyFont="1" applyFill="1" applyBorder="1" applyAlignment="1">
      <alignment horizontal="left" vertical="top" wrapText="1"/>
    </xf>
    <xf numFmtId="164" fontId="6" fillId="0" borderId="26" xfId="0" applyNumberFormat="1" applyFont="1" applyFill="1" applyBorder="1" applyAlignment="1">
      <alignment horizontal="right" vertical="top" wrapText="1"/>
    </xf>
    <xf numFmtId="164" fontId="6" fillId="0" borderId="26" xfId="0" applyNumberFormat="1" applyFont="1" applyFill="1" applyBorder="1" applyAlignment="1">
      <alignment horizontal="right" vertical="top"/>
    </xf>
    <xf numFmtId="0" fontId="6" fillId="0" borderId="26" xfId="0" applyFont="1" applyFill="1" applyBorder="1" applyAlignment="1">
      <alignment/>
    </xf>
    <xf numFmtId="0" fontId="6" fillId="0" borderId="27" xfId="0" applyFont="1" applyFill="1" applyBorder="1" applyAlignment="1">
      <alignment vertical="top" wrapText="1"/>
    </xf>
    <xf numFmtId="170" fontId="6" fillId="0" borderId="12" xfId="0" applyNumberFormat="1" applyFont="1" applyFill="1" applyBorder="1" applyAlignment="1">
      <alignment vertical="top" wrapText="1"/>
    </xf>
    <xf numFmtId="2" fontId="6" fillId="0" borderId="12" xfId="0" applyNumberFormat="1" applyFont="1" applyFill="1" applyBorder="1" applyAlignment="1">
      <alignment vertical="top" wrapText="1"/>
    </xf>
    <xf numFmtId="0" fontId="6" fillId="0" borderId="28" xfId="0" applyFont="1" applyFill="1" applyBorder="1" applyAlignment="1">
      <alignment horizontal="center" vertical="top" wrapText="1"/>
    </xf>
    <xf numFmtId="0" fontId="6" fillId="0" borderId="28" xfId="0" applyFont="1" applyFill="1" applyBorder="1" applyAlignment="1">
      <alignment horizontal="left" vertical="top" wrapText="1"/>
    </xf>
    <xf numFmtId="164" fontId="6" fillId="0" borderId="28" xfId="0" applyNumberFormat="1" applyFont="1" applyFill="1" applyBorder="1" applyAlignment="1">
      <alignment horizontal="right" vertical="top" wrapText="1"/>
    </xf>
    <xf numFmtId="164" fontId="6" fillId="0" borderId="28" xfId="0" applyNumberFormat="1" applyFont="1" applyFill="1" applyBorder="1" applyAlignment="1">
      <alignment horizontal="right" vertical="top"/>
    </xf>
    <xf numFmtId="164" fontId="6" fillId="0" borderId="28" xfId="0" applyNumberFormat="1" applyFont="1" applyFill="1" applyBorder="1" applyAlignment="1">
      <alignment vertical="top" wrapText="1"/>
    </xf>
    <xf numFmtId="164" fontId="6" fillId="0" borderId="28" xfId="0" applyNumberFormat="1" applyFont="1" applyFill="1" applyBorder="1" applyAlignment="1">
      <alignment vertical="top"/>
    </xf>
    <xf numFmtId="164" fontId="6" fillId="0" borderId="29" xfId="0" applyNumberFormat="1" applyFont="1" applyFill="1" applyBorder="1" applyAlignment="1">
      <alignment vertical="top" wrapText="1"/>
    </xf>
    <xf numFmtId="49" fontId="9" fillId="0" borderId="10" xfId="0" applyNumberFormat="1" applyFont="1" applyFill="1" applyBorder="1" applyAlignment="1">
      <alignment horizontal="center" vertical="top" wrapText="1"/>
    </xf>
    <xf numFmtId="0" fontId="6" fillId="0" borderId="30" xfId="0" applyFont="1" applyFill="1" applyBorder="1" applyAlignment="1">
      <alignment horizontal="center" vertical="top" wrapText="1"/>
    </xf>
    <xf numFmtId="0" fontId="5" fillId="0" borderId="30" xfId="0" applyFont="1" applyFill="1" applyBorder="1" applyAlignment="1">
      <alignment horizontal="center" vertical="top" wrapText="1"/>
    </xf>
    <xf numFmtId="17" fontId="6" fillId="0" borderId="30" xfId="0" applyNumberFormat="1" applyFont="1" applyFill="1" applyBorder="1" applyAlignment="1">
      <alignment horizontal="center" vertical="top" wrapText="1"/>
    </xf>
    <xf numFmtId="10" fontId="6" fillId="0" borderId="11" xfId="0" applyNumberFormat="1" applyFont="1" applyFill="1" applyBorder="1" applyAlignment="1">
      <alignment horizontal="left" vertical="top" wrapText="1"/>
    </xf>
    <xf numFmtId="10" fontId="6" fillId="0" borderId="10" xfId="0" applyNumberFormat="1" applyFont="1" applyFill="1" applyBorder="1" applyAlignment="1">
      <alignment horizontal="left" vertical="top" wrapText="1"/>
    </xf>
    <xf numFmtId="164" fontId="6" fillId="0" borderId="10" xfId="0" applyNumberFormat="1" applyFont="1" applyFill="1" applyBorder="1" applyAlignment="1">
      <alignment horizontal="left" vertical="top" wrapText="1"/>
    </xf>
    <xf numFmtId="165" fontId="10" fillId="0" borderId="0" xfId="0" applyNumberFormat="1" applyFont="1" applyFill="1" applyBorder="1" applyAlignment="1">
      <alignment vertical="top"/>
    </xf>
    <xf numFmtId="165" fontId="6" fillId="0" borderId="10" xfId="0" applyNumberFormat="1" applyFont="1" applyFill="1" applyBorder="1" applyAlignment="1">
      <alignment vertical="top"/>
    </xf>
    <xf numFmtId="0" fontId="6" fillId="0" borderId="0" xfId="0" applyFont="1" applyFill="1" applyAlignment="1">
      <alignment vertical="top"/>
    </xf>
    <xf numFmtId="165" fontId="10" fillId="0" borderId="10" xfId="0" applyNumberFormat="1" applyFont="1" applyFill="1" applyBorder="1" applyAlignment="1">
      <alignment vertical="top"/>
    </xf>
    <xf numFmtId="0" fontId="9" fillId="0" borderId="10" xfId="0" applyFont="1" applyFill="1" applyBorder="1" applyAlignment="1">
      <alignment horizontal="left" vertical="top" wrapText="1"/>
    </xf>
    <xf numFmtId="0" fontId="6" fillId="0" borderId="10" xfId="0" applyFont="1" applyFill="1" applyBorder="1" applyAlignment="1">
      <alignment vertical="top" wrapText="1"/>
    </xf>
    <xf numFmtId="0" fontId="6" fillId="0" borderId="10" xfId="0" applyFont="1" applyFill="1" applyBorder="1" applyAlignment="1" applyProtection="1">
      <alignment vertical="top" wrapText="1"/>
      <protection locked="0"/>
    </xf>
    <xf numFmtId="0" fontId="6" fillId="0" borderId="22" xfId="0" applyFont="1" applyFill="1" applyBorder="1" applyAlignment="1">
      <alignment vertical="top" wrapText="1"/>
    </xf>
    <xf numFmtId="0" fontId="6" fillId="0" borderId="11" xfId="0" applyFont="1" applyFill="1" applyBorder="1" applyAlignment="1">
      <alignment vertical="top" wrapText="1"/>
    </xf>
    <xf numFmtId="2" fontId="6" fillId="0" borderId="22" xfId="0" applyNumberFormat="1" applyFont="1" applyFill="1" applyBorder="1" applyAlignment="1">
      <alignment vertical="top" wrapText="1"/>
    </xf>
    <xf numFmtId="2" fontId="6" fillId="0" borderId="31" xfId="0" applyNumberFormat="1" applyFont="1" applyFill="1" applyBorder="1" applyAlignment="1">
      <alignment vertical="top" wrapText="1"/>
    </xf>
    <xf numFmtId="164" fontId="6" fillId="0" borderId="10" xfId="0" applyNumberFormat="1" applyFont="1" applyFill="1" applyBorder="1" applyAlignment="1">
      <alignment horizontal="right" vertical="top" wrapText="1"/>
    </xf>
    <xf numFmtId="164" fontId="6" fillId="0" borderId="10" xfId="0" applyNumberFormat="1" applyFont="1" applyFill="1" applyBorder="1" applyAlignment="1">
      <alignment horizontal="right" vertical="top"/>
    </xf>
    <xf numFmtId="2"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2" fontId="6" fillId="0" borderId="22" xfId="0" applyNumberFormat="1" applyFont="1" applyFill="1" applyBorder="1" applyAlignment="1">
      <alignment horizontal="left" vertical="top" wrapText="1"/>
    </xf>
    <xf numFmtId="2" fontId="6" fillId="0" borderId="31" xfId="0" applyNumberFormat="1"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1" xfId="0" applyFont="1" applyFill="1" applyBorder="1" applyAlignment="1">
      <alignment horizontal="left" vertical="top" wrapText="1"/>
    </xf>
    <xf numFmtId="164" fontId="6" fillId="0" borderId="22" xfId="0" applyNumberFormat="1" applyFont="1" applyFill="1" applyBorder="1" applyAlignment="1">
      <alignment horizontal="right" vertical="top" wrapText="1"/>
    </xf>
    <xf numFmtId="164" fontId="6" fillId="0" borderId="11" xfId="0" applyNumberFormat="1" applyFont="1" applyFill="1" applyBorder="1" applyAlignment="1">
      <alignment horizontal="right" vertical="top" wrapText="1"/>
    </xf>
    <xf numFmtId="164" fontId="5" fillId="0" borderId="16" xfId="0" applyNumberFormat="1" applyFont="1" applyFill="1" applyBorder="1" applyAlignment="1">
      <alignment horizontal="center" vertical="top" wrapText="1"/>
    </xf>
    <xf numFmtId="0" fontId="6" fillId="0" borderId="0" xfId="0" applyNumberFormat="1" applyFont="1" applyFill="1" applyBorder="1" applyAlignment="1">
      <alignment horizontal="left" vertical="top" wrapText="1"/>
    </xf>
    <xf numFmtId="164" fontId="6" fillId="0" borderId="22" xfId="0" applyNumberFormat="1" applyFont="1" applyFill="1" applyBorder="1" applyAlignment="1">
      <alignment horizontal="right" vertical="top"/>
    </xf>
    <xf numFmtId="164" fontId="6" fillId="0" borderId="11" xfId="0" applyNumberFormat="1" applyFont="1" applyFill="1" applyBorder="1" applyAlignment="1">
      <alignment horizontal="right" vertical="top"/>
    </xf>
    <xf numFmtId="0" fontId="6" fillId="0" borderId="0" xfId="0" applyFont="1" applyFill="1" applyBorder="1" applyAlignment="1">
      <alignment horizontal="center" vertical="top" wrapText="1"/>
    </xf>
    <xf numFmtId="0" fontId="6" fillId="0" borderId="32" xfId="0" applyFont="1" applyFill="1" applyBorder="1" applyAlignment="1">
      <alignment horizontal="right" vertical="top" wrapText="1"/>
    </xf>
    <xf numFmtId="0" fontId="5" fillId="0" borderId="11"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28" xfId="0" applyFont="1" applyFill="1" applyBorder="1" applyAlignment="1">
      <alignment horizontal="center" vertical="top" wrapText="1"/>
    </xf>
    <xf numFmtId="49" fontId="6" fillId="0" borderId="22"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0" xfId="0" applyFont="1" applyFill="1" applyBorder="1" applyAlignment="1">
      <alignment horizontal="right" vertical="top" wrapText="1"/>
    </xf>
    <xf numFmtId="0" fontId="5" fillId="0" borderId="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6" xfId="0" applyFont="1" applyFill="1" applyBorder="1" applyAlignment="1">
      <alignment horizontal="center" vertical="top" wrapText="1"/>
    </xf>
    <xf numFmtId="164" fontId="5" fillId="0" borderId="14" xfId="0" applyNumberFormat="1" applyFont="1" applyFill="1" applyBorder="1" applyAlignment="1">
      <alignment horizontal="center" vertical="top" wrapText="1"/>
    </xf>
    <xf numFmtId="0" fontId="6" fillId="0" borderId="33"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6" fillId="0" borderId="12" xfId="0" applyFont="1" applyFill="1" applyBorder="1" applyAlignment="1" applyProtection="1">
      <alignment horizontal="center" vertical="top" wrapText="1"/>
      <protection locked="0"/>
    </xf>
    <xf numFmtId="0" fontId="6" fillId="0" borderId="20" xfId="0" applyFont="1" applyFill="1" applyBorder="1" applyAlignment="1" applyProtection="1">
      <alignment horizontal="center" vertical="top" wrapText="1"/>
      <protection locked="0"/>
    </xf>
    <xf numFmtId="2" fontId="6" fillId="0" borderId="10" xfId="0" applyNumberFormat="1" applyFont="1" applyFill="1" applyBorder="1" applyAlignment="1">
      <alignment vertical="top" wrapText="1"/>
    </xf>
    <xf numFmtId="164" fontId="5" fillId="0" borderId="10" xfId="0" applyNumberFormat="1" applyFont="1" applyFill="1" applyBorder="1" applyAlignment="1">
      <alignment horizontal="right" vertical="top" wrapText="1"/>
    </xf>
    <xf numFmtId="164" fontId="6" fillId="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4" fontId="6" fillId="0" borderId="10" xfId="0" applyNumberFormat="1" applyFont="1" applyFill="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АИП 2011 МЭРТ"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1261</xdr:row>
      <xdr:rowOff>1266825</xdr:rowOff>
    </xdr:from>
    <xdr:to>
      <xdr:col>2</xdr:col>
      <xdr:colOff>0</xdr:colOff>
      <xdr:row>1261</xdr:row>
      <xdr:rowOff>1266825</xdr:rowOff>
    </xdr:to>
    <xdr:sp>
      <xdr:nvSpPr>
        <xdr:cNvPr id="1" name="Заголовок 1"/>
        <xdr:cNvSpPr>
          <a:spLocks/>
        </xdr:cNvSpPr>
      </xdr:nvSpPr>
      <xdr:spPr>
        <a:xfrm>
          <a:off x="3543300" y="1355236050"/>
          <a:ext cx="0" cy="0"/>
        </a:xfrm>
        <a:prstGeom prst="rect">
          <a:avLst/>
        </a:prstGeom>
        <a:noFill/>
        <a:ln w="9525" cmpd="sng">
          <a:noFill/>
        </a:ln>
      </xdr:spPr>
      <xdr:txBody>
        <a:bodyPr vertOverflow="clip" wrap="square" anchor="ctr"/>
        <a:p>
          <a:pPr algn="ctr">
            <a:defRPr/>
          </a:pPr>
          <a:r>
            <a:rPr lang="en-US" cap="none" sz="1200" b="0" i="0" u="none" baseline="0">
              <a:solidFill>
                <a:srgbClr val="000000"/>
              </a:solidFill>
            </a:rPr>
            <a:t>*</a:t>
          </a:r>
        </a:p>
      </xdr:txBody>
    </xdr:sp>
    <xdr:clientData/>
  </xdr:twoCellAnchor>
  <xdr:twoCellAnchor>
    <xdr:from>
      <xdr:col>2</xdr:col>
      <xdr:colOff>0</xdr:colOff>
      <xdr:row>1263</xdr:row>
      <xdr:rowOff>1266825</xdr:rowOff>
    </xdr:from>
    <xdr:to>
      <xdr:col>2</xdr:col>
      <xdr:colOff>0</xdr:colOff>
      <xdr:row>1263</xdr:row>
      <xdr:rowOff>1266825</xdr:rowOff>
    </xdr:to>
    <xdr:sp>
      <xdr:nvSpPr>
        <xdr:cNvPr id="2" name="Заголовок 1"/>
        <xdr:cNvSpPr>
          <a:spLocks/>
        </xdr:cNvSpPr>
      </xdr:nvSpPr>
      <xdr:spPr>
        <a:xfrm>
          <a:off x="3543300" y="1357769700"/>
          <a:ext cx="0" cy="0"/>
        </a:xfrm>
        <a:prstGeom prst="rect">
          <a:avLst/>
        </a:prstGeom>
        <a:noFill/>
        <a:ln w="9525" cmpd="sng">
          <a:noFill/>
        </a:ln>
      </xdr:spPr>
      <xdr:txBody>
        <a:bodyPr vertOverflow="clip" wrap="square" anchor="ctr"/>
        <a:p>
          <a:pPr algn="ctr">
            <a:defRPr/>
          </a:pPr>
          <a:r>
            <a:rPr lang="en-US" cap="none" sz="1200" b="0" i="0" u="none" baseline="0">
              <a:solidFill>
                <a:srgbClr val="000000"/>
              </a:solidFill>
            </a:rPr>
            <a:t>*</a:t>
          </a:r>
        </a:p>
      </xdr:txBody>
    </xdr:sp>
    <xdr:clientData/>
  </xdr:twoCellAnchor>
  <xdr:twoCellAnchor>
    <xdr:from>
      <xdr:col>2</xdr:col>
      <xdr:colOff>0</xdr:colOff>
      <xdr:row>1264</xdr:row>
      <xdr:rowOff>1266825</xdr:rowOff>
    </xdr:from>
    <xdr:to>
      <xdr:col>2</xdr:col>
      <xdr:colOff>0</xdr:colOff>
      <xdr:row>1264</xdr:row>
      <xdr:rowOff>1266825</xdr:rowOff>
    </xdr:to>
    <xdr:sp>
      <xdr:nvSpPr>
        <xdr:cNvPr id="3" name="Заголовок 1"/>
        <xdr:cNvSpPr>
          <a:spLocks/>
        </xdr:cNvSpPr>
      </xdr:nvSpPr>
      <xdr:spPr>
        <a:xfrm>
          <a:off x="3543300" y="1359036525"/>
          <a:ext cx="0" cy="0"/>
        </a:xfrm>
        <a:prstGeom prst="rect">
          <a:avLst/>
        </a:prstGeom>
        <a:noFill/>
        <a:ln w="9525" cmpd="sng">
          <a:noFill/>
        </a:ln>
      </xdr:spPr>
      <xdr:txBody>
        <a:bodyPr vertOverflow="clip" wrap="square" anchor="ctr"/>
        <a:p>
          <a:pPr algn="ctr">
            <a:defRPr/>
          </a:pP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R1354"/>
  <sheetViews>
    <sheetView tabSelected="1" view="pageBreakPreview" zoomScale="70" zoomScaleSheetLayoutView="70" zoomScalePageLayoutView="0" workbookViewId="0" topLeftCell="A1">
      <selection activeCell="A10" sqref="A10"/>
    </sheetView>
  </sheetViews>
  <sheetFormatPr defaultColWidth="9.00390625" defaultRowHeight="12.75"/>
  <cols>
    <col min="1" max="1" width="9.375" style="16" customWidth="1"/>
    <col min="2" max="2" width="37.125" style="17" customWidth="1"/>
    <col min="3" max="4" width="15.125" style="37" customWidth="1"/>
    <col min="5" max="5" width="16.125" style="37" customWidth="1"/>
    <col min="6" max="6" width="15.125" style="37" customWidth="1"/>
    <col min="7" max="7" width="16.375" style="37" customWidth="1"/>
    <col min="8" max="8" width="15.125" style="37" customWidth="1"/>
    <col min="9" max="9" width="16.125" style="37" customWidth="1"/>
    <col min="10" max="10" width="15.125" style="37" customWidth="1"/>
    <col min="11" max="11" width="17.375" style="37" customWidth="1"/>
    <col min="12" max="15" width="17.375" style="18" hidden="1" customWidth="1"/>
    <col min="16" max="16" width="72.875" style="30" customWidth="1"/>
    <col min="17" max="17" width="17.625" style="25" customWidth="1"/>
    <col min="18" max="18" width="14.625" style="25" customWidth="1"/>
    <col min="19" max="16384" width="9.125" style="25" customWidth="1"/>
  </cols>
  <sheetData>
    <row r="1" ht="15">
      <c r="P1" s="30" t="s">
        <v>7</v>
      </c>
    </row>
    <row r="2" spans="1:16" ht="41.25" customHeight="1">
      <c r="A2" s="190" t="s">
        <v>1134</v>
      </c>
      <c r="B2" s="190"/>
      <c r="C2" s="190"/>
      <c r="D2" s="190"/>
      <c r="E2" s="190"/>
      <c r="F2" s="190"/>
      <c r="G2" s="190"/>
      <c r="H2" s="190"/>
      <c r="I2" s="190"/>
      <c r="J2" s="190"/>
      <c r="K2" s="190"/>
      <c r="L2" s="190"/>
      <c r="M2" s="190"/>
      <c r="N2" s="190"/>
      <c r="O2" s="190"/>
      <c r="P2" s="190"/>
    </row>
    <row r="3" spans="1:16" ht="14.25" customHeight="1">
      <c r="A3" s="182" t="s">
        <v>171</v>
      </c>
      <c r="B3" s="182"/>
      <c r="C3" s="182"/>
      <c r="D3" s="182"/>
      <c r="E3" s="182"/>
      <c r="F3" s="182"/>
      <c r="G3" s="182"/>
      <c r="H3" s="182"/>
      <c r="I3" s="182"/>
      <c r="J3" s="182"/>
      <c r="K3" s="182"/>
      <c r="L3" s="182"/>
      <c r="M3" s="182"/>
      <c r="N3" s="182"/>
      <c r="O3" s="182"/>
      <c r="P3" s="182"/>
    </row>
    <row r="4" spans="1:16" ht="12" customHeight="1" thickBot="1">
      <c r="A4" s="183" t="s">
        <v>475</v>
      </c>
      <c r="B4" s="183"/>
      <c r="C4" s="183"/>
      <c r="D4" s="183"/>
      <c r="E4" s="183"/>
      <c r="F4" s="183"/>
      <c r="G4" s="183"/>
      <c r="H4" s="183"/>
      <c r="I4" s="183"/>
      <c r="J4" s="183"/>
      <c r="K4" s="183"/>
      <c r="L4" s="183"/>
      <c r="M4" s="183"/>
      <c r="N4" s="183"/>
      <c r="O4" s="183"/>
      <c r="P4" s="183"/>
    </row>
    <row r="5" spans="1:16" ht="78.75" customHeight="1" thickBot="1" thickTop="1">
      <c r="A5" s="191" t="s">
        <v>6</v>
      </c>
      <c r="B5" s="191" t="s">
        <v>8</v>
      </c>
      <c r="C5" s="193" t="s">
        <v>595</v>
      </c>
      <c r="D5" s="193"/>
      <c r="E5" s="193"/>
      <c r="F5" s="193"/>
      <c r="G5" s="193"/>
      <c r="H5" s="193"/>
      <c r="I5" s="193" t="s">
        <v>16</v>
      </c>
      <c r="J5" s="193"/>
      <c r="K5" s="193"/>
      <c r="L5" s="42"/>
      <c r="M5" s="42"/>
      <c r="N5" s="42"/>
      <c r="O5" s="43"/>
      <c r="P5" s="184" t="s">
        <v>480</v>
      </c>
    </row>
    <row r="6" spans="1:16" ht="39.75" customHeight="1" thickBot="1" thickTop="1">
      <c r="A6" s="192"/>
      <c r="B6" s="192"/>
      <c r="C6" s="178" t="s">
        <v>9</v>
      </c>
      <c r="D6" s="178"/>
      <c r="E6" s="178" t="s">
        <v>10</v>
      </c>
      <c r="F6" s="178"/>
      <c r="G6" s="178" t="s">
        <v>11</v>
      </c>
      <c r="H6" s="178"/>
      <c r="I6" s="178" t="s">
        <v>12</v>
      </c>
      <c r="J6" s="178"/>
      <c r="K6" s="178" t="s">
        <v>479</v>
      </c>
      <c r="L6" s="44"/>
      <c r="M6" s="44"/>
      <c r="N6" s="44"/>
      <c r="O6" s="45"/>
      <c r="P6" s="185"/>
    </row>
    <row r="7" spans="1:16" ht="72.75" thickBot="1" thickTop="1">
      <c r="A7" s="192"/>
      <c r="B7" s="192"/>
      <c r="C7" s="44" t="s">
        <v>476</v>
      </c>
      <c r="D7" s="44" t="s">
        <v>1135</v>
      </c>
      <c r="E7" s="44" t="s">
        <v>477</v>
      </c>
      <c r="F7" s="44" t="s">
        <v>1136</v>
      </c>
      <c r="G7" s="44" t="s">
        <v>477</v>
      </c>
      <c r="H7" s="44" t="s">
        <v>1137</v>
      </c>
      <c r="I7" s="44" t="s">
        <v>478</v>
      </c>
      <c r="J7" s="44" t="s">
        <v>1138</v>
      </c>
      <c r="K7" s="178"/>
      <c r="L7" s="44"/>
      <c r="M7" s="44"/>
      <c r="N7" s="44"/>
      <c r="O7" s="45"/>
      <c r="P7" s="186"/>
    </row>
    <row r="8" spans="1:16" ht="16.5" thickBot="1" thickTop="1">
      <c r="A8" s="46">
        <v>1</v>
      </c>
      <c r="B8" s="46">
        <v>2</v>
      </c>
      <c r="C8" s="67">
        <v>3</v>
      </c>
      <c r="D8" s="67">
        <v>4</v>
      </c>
      <c r="E8" s="67">
        <v>5</v>
      </c>
      <c r="F8" s="67">
        <v>6</v>
      </c>
      <c r="G8" s="67">
        <v>7</v>
      </c>
      <c r="H8" s="67">
        <v>8</v>
      </c>
      <c r="I8" s="67">
        <v>9</v>
      </c>
      <c r="J8" s="67">
        <v>10</v>
      </c>
      <c r="K8" s="67">
        <v>11</v>
      </c>
      <c r="L8" s="47"/>
      <c r="M8" s="47"/>
      <c r="N8" s="47"/>
      <c r="O8" s="48"/>
      <c r="P8" s="66"/>
    </row>
    <row r="9" spans="1:16" ht="16.5" customHeight="1" thickTop="1">
      <c r="A9" s="13" t="s">
        <v>1</v>
      </c>
      <c r="B9" s="14" t="s">
        <v>13</v>
      </c>
      <c r="C9" s="68">
        <f>C11+C15</f>
        <v>234371727.10000002</v>
      </c>
      <c r="D9" s="68">
        <f>D11+D15</f>
        <v>112131442.11588001</v>
      </c>
      <c r="E9" s="68">
        <f>E18+E36+E81+E1255</f>
        <v>10503400</v>
      </c>
      <c r="F9" s="68">
        <f>F18+F81+F891+F1255+F1002+F1344+F1335</f>
        <v>6481779.7561099995</v>
      </c>
      <c r="G9" s="68">
        <f>G18+G36+G81+G891+G1002+G1255+G1335+G1344</f>
        <v>552731100</v>
      </c>
      <c r="H9" s="68">
        <f>H18+H36+H81+H891+H1002+H1255+H1335+H1344</f>
        <v>260075347.04999998</v>
      </c>
      <c r="I9" s="68">
        <f>I18+I36+I81+I891+I1002+I1255+I1335+I1344+0.1</f>
        <v>797606227.2</v>
      </c>
      <c r="J9" s="68">
        <f>J18+J36+J81+J891+J1002+J1255+J1335+J1344</f>
        <v>378688569.02198994</v>
      </c>
      <c r="K9" s="68">
        <f>K18+K36+K81+K891+K1002+K1255+K1334+K1344+0.1</f>
        <v>370233693.7329801</v>
      </c>
      <c r="L9" s="15"/>
      <c r="M9" s="15"/>
      <c r="N9" s="15"/>
      <c r="O9" s="35"/>
      <c r="P9" s="153">
        <f>K9/I9</f>
        <v>0.4641810471223212</v>
      </c>
    </row>
    <row r="10" spans="1:16" ht="16.5" customHeight="1">
      <c r="A10" s="4"/>
      <c r="B10" s="6" t="s">
        <v>0</v>
      </c>
      <c r="C10" s="7"/>
      <c r="D10" s="7"/>
      <c r="E10" s="7"/>
      <c r="F10" s="7"/>
      <c r="G10" s="7"/>
      <c r="H10" s="7"/>
      <c r="I10" s="7"/>
      <c r="J10" s="38"/>
      <c r="K10" s="38"/>
      <c r="L10" s="9"/>
      <c r="M10" s="9"/>
      <c r="N10" s="9"/>
      <c r="O10" s="33"/>
      <c r="P10" s="3"/>
    </row>
    <row r="11" spans="1:16" ht="16.5" customHeight="1">
      <c r="A11" s="4" t="s">
        <v>2</v>
      </c>
      <c r="B11" s="6" t="s">
        <v>14</v>
      </c>
      <c r="C11" s="7">
        <f>C20+C38+C83+C893+C1257+C1337+C1346+C1004</f>
        <v>185785902.4</v>
      </c>
      <c r="D11" s="7">
        <f>D20+D38+D83+D893+D1257+D1337+D1346+D1004</f>
        <v>95046241.48688</v>
      </c>
      <c r="E11" s="7">
        <v>0</v>
      </c>
      <c r="F11" s="7">
        <f>F20+F38+F83+F893+F1257+F1337+F1346+F1004</f>
        <v>0</v>
      </c>
      <c r="G11" s="7">
        <v>0</v>
      </c>
      <c r="H11" s="7">
        <v>0</v>
      </c>
      <c r="I11" s="7">
        <f>C11</f>
        <v>185785902.4</v>
      </c>
      <c r="J11" s="7">
        <f>D11</f>
        <v>95046241.48688</v>
      </c>
      <c r="K11" s="7">
        <f>K20+K38+K83+K893+K1004+K1257+K1337+K1346</f>
        <v>92002381.15771998</v>
      </c>
      <c r="L11" s="8"/>
      <c r="M11" s="8"/>
      <c r="N11" s="8"/>
      <c r="O11" s="32"/>
      <c r="P11" s="154">
        <f>K11/I11</f>
        <v>0.49520647136959506</v>
      </c>
    </row>
    <row r="12" spans="1:16" ht="16.5" customHeight="1">
      <c r="A12" s="4"/>
      <c r="B12" s="6"/>
      <c r="C12" s="7"/>
      <c r="D12" s="7"/>
      <c r="E12" s="7"/>
      <c r="F12" s="7"/>
      <c r="G12" s="7"/>
      <c r="H12" s="7"/>
      <c r="I12" s="7"/>
      <c r="J12" s="38"/>
      <c r="K12" s="38"/>
      <c r="L12" s="9"/>
      <c r="M12" s="9"/>
      <c r="N12" s="9"/>
      <c r="O12" s="33"/>
      <c r="P12" s="3"/>
    </row>
    <row r="13" spans="1:16" ht="27" customHeight="1">
      <c r="A13" s="4" t="s">
        <v>15</v>
      </c>
      <c r="B13" s="6" t="s">
        <v>168</v>
      </c>
      <c r="C13" s="7">
        <v>0</v>
      </c>
      <c r="D13" s="7">
        <v>0</v>
      </c>
      <c r="E13" s="7">
        <v>0</v>
      </c>
      <c r="F13" s="7">
        <v>0</v>
      </c>
      <c r="G13" s="7">
        <v>0</v>
      </c>
      <c r="H13" s="7">
        <v>0</v>
      </c>
      <c r="I13" s="7">
        <v>0</v>
      </c>
      <c r="J13" s="7">
        <v>0</v>
      </c>
      <c r="K13" s="7">
        <v>0</v>
      </c>
      <c r="L13" s="8"/>
      <c r="M13" s="8"/>
      <c r="N13" s="8"/>
      <c r="O13" s="32"/>
      <c r="P13" s="3"/>
    </row>
    <row r="14" spans="1:16" ht="17.25" customHeight="1">
      <c r="A14" s="4"/>
      <c r="B14" s="6"/>
      <c r="C14" s="7"/>
      <c r="D14" s="7"/>
      <c r="E14" s="7"/>
      <c r="F14" s="7"/>
      <c r="G14" s="7"/>
      <c r="H14" s="7"/>
      <c r="I14" s="7"/>
      <c r="J14" s="38"/>
      <c r="K14" s="38"/>
      <c r="L14" s="9"/>
      <c r="M14" s="9"/>
      <c r="N14" s="9"/>
      <c r="O14" s="33"/>
      <c r="P14" s="3"/>
    </row>
    <row r="15" spans="1:16" ht="27" customHeight="1">
      <c r="A15" s="4" t="s">
        <v>170</v>
      </c>
      <c r="B15" s="6" t="s">
        <v>169</v>
      </c>
      <c r="C15" s="7">
        <f>C813</f>
        <v>48585824.7</v>
      </c>
      <c r="D15" s="7">
        <f>D813</f>
        <v>17085200.629</v>
      </c>
      <c r="E15" s="7">
        <v>0</v>
      </c>
      <c r="F15" s="7">
        <v>0</v>
      </c>
      <c r="G15" s="7">
        <f>G719</f>
        <v>0</v>
      </c>
      <c r="H15" s="7">
        <f>H719</f>
        <v>0</v>
      </c>
      <c r="I15" s="7">
        <f>C15</f>
        <v>48585824.7</v>
      </c>
      <c r="J15" s="7">
        <f>D15</f>
        <v>17085200.629</v>
      </c>
      <c r="K15" s="7">
        <f>K813</f>
        <v>14613076.1745</v>
      </c>
      <c r="L15" s="8"/>
      <c r="M15" s="8"/>
      <c r="N15" s="8"/>
      <c r="O15" s="32"/>
      <c r="P15" s="155"/>
    </row>
    <row r="16" spans="1:16" ht="16.5" customHeight="1">
      <c r="A16" s="5"/>
      <c r="B16" s="3"/>
      <c r="C16" s="36"/>
      <c r="D16" s="36"/>
      <c r="E16" s="36"/>
      <c r="F16" s="36"/>
      <c r="G16" s="36"/>
      <c r="H16" s="36"/>
      <c r="I16" s="36"/>
      <c r="J16" s="39"/>
      <c r="K16" s="39"/>
      <c r="L16" s="2"/>
      <c r="M16" s="2"/>
      <c r="N16" s="2"/>
      <c r="O16" s="34"/>
      <c r="P16" s="3"/>
    </row>
    <row r="17" spans="1:16" ht="31.5" customHeight="1">
      <c r="A17" s="4"/>
      <c r="B17" s="6" t="s">
        <v>30</v>
      </c>
      <c r="C17" s="7"/>
      <c r="D17" s="7"/>
      <c r="E17" s="7"/>
      <c r="F17" s="7"/>
      <c r="G17" s="7"/>
      <c r="H17" s="7"/>
      <c r="I17" s="7"/>
      <c r="J17" s="38"/>
      <c r="K17" s="38"/>
      <c r="L17" s="9"/>
      <c r="M17" s="9"/>
      <c r="N17" s="9"/>
      <c r="O17" s="33"/>
      <c r="P17" s="3"/>
    </row>
    <row r="18" spans="1:16" ht="18" customHeight="1">
      <c r="A18" s="4" t="s">
        <v>1</v>
      </c>
      <c r="B18" s="6" t="s">
        <v>13</v>
      </c>
      <c r="C18" s="7">
        <f>C20</f>
        <v>10110660.7</v>
      </c>
      <c r="D18" s="7">
        <f>D20</f>
        <v>1459429.78647</v>
      </c>
      <c r="E18" s="7">
        <f>E22+E24+E25+E26+E28+E31+E33</f>
        <v>493700</v>
      </c>
      <c r="F18" s="7">
        <f>F22+F24+F25+F26+F28+F31+F33</f>
        <v>0</v>
      </c>
      <c r="G18" s="7">
        <v>39258100</v>
      </c>
      <c r="H18" s="7">
        <f>SUM(H22:H34)</f>
        <v>1097303.6</v>
      </c>
      <c r="I18" s="7">
        <f>C18+E18+G18</f>
        <v>49862460.7</v>
      </c>
      <c r="J18" s="7">
        <f>D18+F18+H18</f>
        <v>2556733.3864700003</v>
      </c>
      <c r="K18" s="7">
        <f>K20</f>
        <v>2214906.46185</v>
      </c>
      <c r="L18" s="8"/>
      <c r="M18" s="8"/>
      <c r="N18" s="8"/>
      <c r="O18" s="32"/>
      <c r="P18" s="155"/>
    </row>
    <row r="19" spans="1:16" ht="18" customHeight="1">
      <c r="A19" s="4"/>
      <c r="B19" s="6" t="s">
        <v>0</v>
      </c>
      <c r="C19" s="7"/>
      <c r="D19" s="7"/>
      <c r="E19" s="7"/>
      <c r="F19" s="7"/>
      <c r="G19" s="7"/>
      <c r="H19" s="7"/>
      <c r="I19" s="7"/>
      <c r="J19" s="38"/>
      <c r="K19" s="38"/>
      <c r="L19" s="9"/>
      <c r="M19" s="9"/>
      <c r="N19" s="9"/>
      <c r="O19" s="33"/>
      <c r="P19" s="3"/>
    </row>
    <row r="20" spans="1:16" ht="18" customHeight="1">
      <c r="A20" s="4" t="s">
        <v>2</v>
      </c>
      <c r="B20" s="6" t="s">
        <v>14</v>
      </c>
      <c r="C20" s="7">
        <f>SUM(C22:C34)</f>
        <v>10110660.7</v>
      </c>
      <c r="D20" s="7">
        <f>SUM(D22:D34)</f>
        <v>1459429.78647</v>
      </c>
      <c r="E20" s="7">
        <v>0</v>
      </c>
      <c r="F20" s="7">
        <v>0</v>
      </c>
      <c r="G20" s="7">
        <v>0</v>
      </c>
      <c r="H20" s="7">
        <v>0</v>
      </c>
      <c r="I20" s="7">
        <f>C20+E20+G20</f>
        <v>10110660.7</v>
      </c>
      <c r="J20" s="7">
        <f>D20+F20+H20</f>
        <v>1459429.78647</v>
      </c>
      <c r="K20" s="7">
        <f>SUM(K22:K34)</f>
        <v>2214906.46185</v>
      </c>
      <c r="L20" s="8"/>
      <c r="M20" s="8"/>
      <c r="N20" s="8"/>
      <c r="O20" s="32"/>
      <c r="P20" s="75"/>
    </row>
    <row r="21" spans="1:16" ht="27" customHeight="1">
      <c r="A21" s="5"/>
      <c r="B21" s="3" t="s">
        <v>202</v>
      </c>
      <c r="C21" s="36"/>
      <c r="D21" s="36"/>
      <c r="E21" s="36"/>
      <c r="F21" s="36"/>
      <c r="G21" s="36"/>
      <c r="H21" s="36"/>
      <c r="I21" s="36"/>
      <c r="J21" s="39"/>
      <c r="K21" s="39"/>
      <c r="L21" s="2"/>
      <c r="M21" s="2"/>
      <c r="N21" s="2"/>
      <c r="O21" s="34"/>
      <c r="P21" s="69"/>
    </row>
    <row r="22" spans="1:16" ht="99.75" customHeight="1">
      <c r="A22" s="187" t="s">
        <v>17</v>
      </c>
      <c r="B22" s="174" t="s">
        <v>18</v>
      </c>
      <c r="C22" s="176">
        <f>63884.8+2775068.2</f>
        <v>2838953</v>
      </c>
      <c r="D22" s="176">
        <v>1458502.4</v>
      </c>
      <c r="E22" s="176">
        <v>0</v>
      </c>
      <c r="F22" s="176">
        <v>0</v>
      </c>
      <c r="G22" s="176">
        <v>3991800</v>
      </c>
      <c r="H22" s="176">
        <v>0</v>
      </c>
      <c r="I22" s="176">
        <f>C22+E22+G22</f>
        <v>6830753</v>
      </c>
      <c r="J22" s="176">
        <f>D22+F22+H22</f>
        <v>1458502.4</v>
      </c>
      <c r="K22" s="180">
        <f>55121.588+1734862.48986+21163.64615</f>
        <v>1811147.72401</v>
      </c>
      <c r="L22" s="174" t="s">
        <v>1979</v>
      </c>
      <c r="M22" s="2"/>
      <c r="N22" s="2"/>
      <c r="O22" s="34"/>
      <c r="P22" s="163" t="s">
        <v>1979</v>
      </c>
    </row>
    <row r="23" spans="1:16" ht="99.75" customHeight="1">
      <c r="A23" s="188"/>
      <c r="B23" s="175"/>
      <c r="C23" s="177"/>
      <c r="D23" s="177"/>
      <c r="E23" s="177"/>
      <c r="F23" s="177"/>
      <c r="G23" s="177"/>
      <c r="H23" s="177"/>
      <c r="I23" s="177"/>
      <c r="J23" s="177"/>
      <c r="K23" s="181"/>
      <c r="L23" s="175"/>
      <c r="M23" s="2"/>
      <c r="N23" s="2"/>
      <c r="O23" s="34"/>
      <c r="P23" s="164"/>
    </row>
    <row r="24" spans="1:16" ht="99.75" customHeight="1">
      <c r="A24" s="73" t="s">
        <v>19</v>
      </c>
      <c r="B24" s="3" t="s">
        <v>20</v>
      </c>
      <c r="C24" s="36">
        <v>1417695.4</v>
      </c>
      <c r="D24" s="36">
        <v>0</v>
      </c>
      <c r="E24" s="36">
        <v>0</v>
      </c>
      <c r="F24" s="36">
        <v>0</v>
      </c>
      <c r="G24" s="36">
        <v>10807800</v>
      </c>
      <c r="H24" s="36">
        <v>72214.9</v>
      </c>
      <c r="I24" s="36">
        <f>C24+E24+G24</f>
        <v>12225495.4</v>
      </c>
      <c r="J24" s="36">
        <f>SUM(D24+F24+H24)</f>
        <v>72214.9</v>
      </c>
      <c r="K24" s="39">
        <v>147203.24307</v>
      </c>
      <c r="L24" s="3" t="s">
        <v>1980</v>
      </c>
      <c r="M24" s="2"/>
      <c r="N24" s="2"/>
      <c r="O24" s="34"/>
      <c r="P24" s="62" t="s">
        <v>1980</v>
      </c>
    </row>
    <row r="25" spans="1:16" ht="99.75" customHeight="1">
      <c r="A25" s="73" t="s">
        <v>21</v>
      </c>
      <c r="B25" s="3" t="s">
        <v>22</v>
      </c>
      <c r="C25" s="36">
        <v>98065.7</v>
      </c>
      <c r="D25" s="36">
        <v>0</v>
      </c>
      <c r="E25" s="36">
        <v>340200</v>
      </c>
      <c r="F25" s="36">
        <v>0</v>
      </c>
      <c r="G25" s="36">
        <v>2709400</v>
      </c>
      <c r="H25" s="36">
        <v>160572.7</v>
      </c>
      <c r="I25" s="36">
        <f>C25+E25+G25</f>
        <v>3147665.7</v>
      </c>
      <c r="J25" s="36">
        <f>D25+F25+H25</f>
        <v>160572.7</v>
      </c>
      <c r="K25" s="39">
        <v>0</v>
      </c>
      <c r="L25" s="3" t="s">
        <v>1981</v>
      </c>
      <c r="M25" s="2"/>
      <c r="N25" s="2"/>
      <c r="O25" s="34"/>
      <c r="P25" s="62" t="s">
        <v>1981</v>
      </c>
    </row>
    <row r="26" spans="1:17" ht="99.75" customHeight="1">
      <c r="A26" s="170" t="s">
        <v>23</v>
      </c>
      <c r="B26" s="171" t="s">
        <v>24</v>
      </c>
      <c r="C26" s="167">
        <f>81745.6+1419447.2</f>
        <v>1501192.8</v>
      </c>
      <c r="D26" s="167">
        <v>0</v>
      </c>
      <c r="E26" s="167">
        <v>0</v>
      </c>
      <c r="F26" s="167">
        <v>0</v>
      </c>
      <c r="G26" s="167">
        <v>8708900</v>
      </c>
      <c r="H26" s="167">
        <v>266803</v>
      </c>
      <c r="I26" s="167">
        <f>C26+E26+G26</f>
        <v>10210092.8</v>
      </c>
      <c r="J26" s="167">
        <f>D26+F26+H26</f>
        <v>266803</v>
      </c>
      <c r="K26" s="168">
        <v>193781.84017</v>
      </c>
      <c r="L26" s="171" t="s">
        <v>1982</v>
      </c>
      <c r="M26" s="2"/>
      <c r="N26" s="2"/>
      <c r="O26" s="34"/>
      <c r="P26" s="161" t="s">
        <v>1982</v>
      </c>
      <c r="Q26" s="25">
        <f>(K26/I26)*100</f>
        <v>1.8979439655044075</v>
      </c>
    </row>
    <row r="27" spans="1:16" ht="99.75" customHeight="1">
      <c r="A27" s="170"/>
      <c r="B27" s="171"/>
      <c r="C27" s="167"/>
      <c r="D27" s="167"/>
      <c r="E27" s="167"/>
      <c r="F27" s="167"/>
      <c r="G27" s="167"/>
      <c r="H27" s="167"/>
      <c r="I27" s="167"/>
      <c r="J27" s="167"/>
      <c r="K27" s="168"/>
      <c r="L27" s="171"/>
      <c r="M27" s="12"/>
      <c r="N27" s="12"/>
      <c r="O27" s="74"/>
      <c r="P27" s="161"/>
    </row>
    <row r="28" spans="1:16" ht="99.75" customHeight="1">
      <c r="A28" s="170" t="s">
        <v>25</v>
      </c>
      <c r="B28" s="171" t="s">
        <v>26</v>
      </c>
      <c r="C28" s="167">
        <v>3782030.3</v>
      </c>
      <c r="D28" s="167">
        <v>640.58647</v>
      </c>
      <c r="E28" s="167">
        <v>153500</v>
      </c>
      <c r="F28" s="167">
        <v>0</v>
      </c>
      <c r="G28" s="167">
        <v>9901000</v>
      </c>
      <c r="H28" s="167">
        <v>489533</v>
      </c>
      <c r="I28" s="167">
        <f>C28+E28+G28</f>
        <v>13836530.3</v>
      </c>
      <c r="J28" s="167">
        <f>F28+H28+D28</f>
        <v>490173.58647</v>
      </c>
      <c r="K28" s="167">
        <f>640.58647+61846.22412</f>
        <v>62486.81059</v>
      </c>
      <c r="L28" s="169" t="s">
        <v>2008</v>
      </c>
      <c r="M28" s="12"/>
      <c r="N28" s="12"/>
      <c r="O28" s="74"/>
      <c r="P28" s="202" t="s">
        <v>2008</v>
      </c>
    </row>
    <row r="29" spans="1:16" ht="99.75" customHeight="1">
      <c r="A29" s="170"/>
      <c r="B29" s="171"/>
      <c r="C29" s="167"/>
      <c r="D29" s="167"/>
      <c r="E29" s="167"/>
      <c r="F29" s="167"/>
      <c r="G29" s="167"/>
      <c r="H29" s="167"/>
      <c r="I29" s="167"/>
      <c r="J29" s="167"/>
      <c r="K29" s="167"/>
      <c r="L29" s="169"/>
      <c r="M29" s="12"/>
      <c r="N29" s="12"/>
      <c r="O29" s="74"/>
      <c r="P29" s="202"/>
    </row>
    <row r="30" spans="1:16" ht="99.75" customHeight="1">
      <c r="A30" s="73"/>
      <c r="B30" s="3"/>
      <c r="C30" s="36"/>
      <c r="D30" s="36"/>
      <c r="E30" s="36"/>
      <c r="F30" s="36"/>
      <c r="G30" s="36"/>
      <c r="H30" s="36"/>
      <c r="I30" s="36"/>
      <c r="J30" s="36"/>
      <c r="K30" s="36"/>
      <c r="L30" s="75"/>
      <c r="M30" s="2"/>
      <c r="N30" s="2"/>
      <c r="O30" s="34"/>
      <c r="P30" s="69"/>
    </row>
    <row r="31" spans="1:16" ht="99.75" customHeight="1">
      <c r="A31" s="170" t="s">
        <v>27</v>
      </c>
      <c r="B31" s="171" t="s">
        <v>28</v>
      </c>
      <c r="C31" s="167">
        <v>440741.5</v>
      </c>
      <c r="D31" s="167">
        <v>286.8</v>
      </c>
      <c r="E31" s="167">
        <v>0</v>
      </c>
      <c r="F31" s="167">
        <v>0</v>
      </c>
      <c r="G31" s="167">
        <v>0</v>
      </c>
      <c r="H31" s="167">
        <v>62000</v>
      </c>
      <c r="I31" s="167">
        <f>C31+E31+G31</f>
        <v>440741.5</v>
      </c>
      <c r="J31" s="167">
        <f>D31+F31+H31</f>
        <v>62286.8</v>
      </c>
      <c r="K31" s="168">
        <v>286.84401</v>
      </c>
      <c r="L31" s="172" t="s">
        <v>1983</v>
      </c>
      <c r="M31" s="2"/>
      <c r="N31" s="2"/>
      <c r="O31" s="34"/>
      <c r="P31" s="165" t="s">
        <v>1983</v>
      </c>
    </row>
    <row r="32" spans="1:16" ht="99.75" customHeight="1">
      <c r="A32" s="170"/>
      <c r="B32" s="171"/>
      <c r="C32" s="167"/>
      <c r="D32" s="167"/>
      <c r="E32" s="167"/>
      <c r="F32" s="167"/>
      <c r="G32" s="167"/>
      <c r="H32" s="167"/>
      <c r="I32" s="167"/>
      <c r="J32" s="167"/>
      <c r="K32" s="168"/>
      <c r="L32" s="173"/>
      <c r="M32" s="2"/>
      <c r="N32" s="2"/>
      <c r="O32" s="34"/>
      <c r="P32" s="166"/>
    </row>
    <row r="33" spans="1:16" ht="99.75" customHeight="1">
      <c r="A33" s="73"/>
      <c r="B33" s="3"/>
      <c r="C33" s="36"/>
      <c r="D33" s="36"/>
      <c r="E33" s="36"/>
      <c r="F33" s="36"/>
      <c r="G33" s="36"/>
      <c r="H33" s="36"/>
      <c r="I33" s="36"/>
      <c r="J33" s="36"/>
      <c r="K33" s="39"/>
      <c r="L33" s="76"/>
      <c r="M33" s="2"/>
      <c r="N33" s="2"/>
      <c r="O33" s="34"/>
      <c r="P33" s="76"/>
    </row>
    <row r="34" spans="1:16" ht="99.75" customHeight="1">
      <c r="A34" s="73" t="s">
        <v>29</v>
      </c>
      <c r="B34" s="3" t="s">
        <v>474</v>
      </c>
      <c r="C34" s="36">
        <v>31982</v>
      </c>
      <c r="D34" s="36">
        <v>0</v>
      </c>
      <c r="E34" s="36">
        <v>0</v>
      </c>
      <c r="F34" s="36">
        <v>0</v>
      </c>
      <c r="G34" s="36">
        <v>2620400</v>
      </c>
      <c r="H34" s="36">
        <v>46180</v>
      </c>
      <c r="I34" s="36">
        <f>C34+E34+G34</f>
        <v>2652382</v>
      </c>
      <c r="J34" s="36">
        <f>D34+F34+H34</f>
        <v>46180</v>
      </c>
      <c r="K34" s="39">
        <v>0</v>
      </c>
      <c r="L34" s="75" t="s">
        <v>1984</v>
      </c>
      <c r="M34" s="2"/>
      <c r="N34" s="2"/>
      <c r="O34" s="34"/>
      <c r="P34" s="69" t="s">
        <v>1984</v>
      </c>
    </row>
    <row r="35" spans="1:16" ht="31.5" customHeight="1">
      <c r="A35" s="77"/>
      <c r="B35" s="6" t="s">
        <v>40</v>
      </c>
      <c r="C35" s="7"/>
      <c r="D35" s="7"/>
      <c r="E35" s="7"/>
      <c r="F35" s="7"/>
      <c r="G35" s="7"/>
      <c r="H35" s="7"/>
      <c r="I35" s="7"/>
      <c r="J35" s="7"/>
      <c r="K35" s="38"/>
      <c r="L35" s="9"/>
      <c r="M35" s="9"/>
      <c r="N35" s="9"/>
      <c r="O35" s="33"/>
      <c r="P35" s="69"/>
    </row>
    <row r="36" spans="1:16" ht="15.75" customHeight="1">
      <c r="A36" s="4" t="s">
        <v>1</v>
      </c>
      <c r="B36" s="6" t="s">
        <v>13</v>
      </c>
      <c r="C36" s="38">
        <f>C40+C69+C70</f>
        <v>2857900</v>
      </c>
      <c r="D36" s="38">
        <f>D38</f>
        <v>509193.6</v>
      </c>
      <c r="E36" s="38">
        <f>E40</f>
        <v>2016000</v>
      </c>
      <c r="F36" s="38">
        <v>0</v>
      </c>
      <c r="G36" s="38">
        <f>G40+G58+G68+G72</f>
        <v>295948300</v>
      </c>
      <c r="H36" s="38">
        <f>H40+H58+H68+H72</f>
        <v>131770895</v>
      </c>
      <c r="I36" s="38">
        <f>C36+E36+G36</f>
        <v>300822200</v>
      </c>
      <c r="J36" s="38">
        <f>D36+F36+H36</f>
        <v>132280088.6</v>
      </c>
      <c r="K36" s="38">
        <f>K40+K58+K68+K72</f>
        <v>138695845.8</v>
      </c>
      <c r="L36" s="9"/>
      <c r="M36" s="9"/>
      <c r="N36" s="9"/>
      <c r="O36" s="33"/>
      <c r="P36" s="62"/>
    </row>
    <row r="37" spans="1:16" ht="15.75" customHeight="1">
      <c r="A37" s="5"/>
      <c r="B37" s="3" t="s">
        <v>0</v>
      </c>
      <c r="C37" s="36"/>
      <c r="D37" s="36"/>
      <c r="E37" s="36"/>
      <c r="F37" s="36"/>
      <c r="G37" s="36"/>
      <c r="H37" s="36"/>
      <c r="I37" s="36"/>
      <c r="J37" s="39"/>
      <c r="K37" s="39"/>
      <c r="L37" s="2"/>
      <c r="M37" s="2"/>
      <c r="N37" s="2"/>
      <c r="O37" s="34"/>
      <c r="P37" s="62"/>
    </row>
    <row r="38" spans="1:16" ht="15.75" customHeight="1">
      <c r="A38" s="4"/>
      <c r="B38" s="6" t="s">
        <v>14</v>
      </c>
      <c r="C38" s="38">
        <f>C40+C58+C54+C69+C70</f>
        <v>2857900</v>
      </c>
      <c r="D38" s="38">
        <f>D40</f>
        <v>509193.6</v>
      </c>
      <c r="E38" s="38">
        <v>0</v>
      </c>
      <c r="F38" s="38">
        <v>0</v>
      </c>
      <c r="G38" s="38">
        <v>0</v>
      </c>
      <c r="H38" s="38">
        <v>0</v>
      </c>
      <c r="I38" s="38">
        <f>C38</f>
        <v>2857900</v>
      </c>
      <c r="J38" s="38">
        <f>D38</f>
        <v>509193.6</v>
      </c>
      <c r="K38" s="38">
        <f>K51</f>
        <v>751665.6</v>
      </c>
      <c r="L38" s="9"/>
      <c r="M38" s="9"/>
      <c r="N38" s="9"/>
      <c r="O38" s="33"/>
      <c r="P38" s="62"/>
    </row>
    <row r="39" spans="1:16" ht="15.75" customHeight="1">
      <c r="A39" s="5"/>
      <c r="B39" s="3" t="s">
        <v>202</v>
      </c>
      <c r="C39" s="39"/>
      <c r="D39" s="39"/>
      <c r="E39" s="39"/>
      <c r="F39" s="39"/>
      <c r="G39" s="39"/>
      <c r="H39" s="39"/>
      <c r="I39" s="39"/>
      <c r="J39" s="39"/>
      <c r="K39" s="39"/>
      <c r="L39" s="2"/>
      <c r="M39" s="2"/>
      <c r="N39" s="2"/>
      <c r="O39" s="34"/>
      <c r="P39" s="62"/>
    </row>
    <row r="40" spans="1:16" ht="99.75" customHeight="1">
      <c r="A40" s="78"/>
      <c r="B40" s="79" t="s">
        <v>101</v>
      </c>
      <c r="C40" s="80">
        <f>C41+C50+C51+C77+C78</f>
        <v>2857900</v>
      </c>
      <c r="D40" s="80">
        <f>D51</f>
        <v>509193.6</v>
      </c>
      <c r="E40" s="80">
        <f aca="true" t="shared" si="0" ref="E40:K40">E41+E50+E51</f>
        <v>2016000</v>
      </c>
      <c r="F40" s="80"/>
      <c r="G40" s="80">
        <f t="shared" si="0"/>
        <v>93940900</v>
      </c>
      <c r="H40" s="80">
        <f t="shared" si="0"/>
        <v>22126298.099999998</v>
      </c>
      <c r="I40" s="80">
        <f t="shared" si="0"/>
        <v>97814800</v>
      </c>
      <c r="J40" s="80">
        <f t="shared" si="0"/>
        <v>22635491.7</v>
      </c>
      <c r="K40" s="80">
        <f t="shared" si="0"/>
        <v>19935042.3</v>
      </c>
      <c r="L40" s="81"/>
      <c r="M40" s="82"/>
      <c r="N40" s="83"/>
      <c r="O40" s="84"/>
      <c r="P40" s="85"/>
    </row>
    <row r="41" spans="1:16" ht="99.75" customHeight="1">
      <c r="A41" s="5"/>
      <c r="B41" s="11" t="s">
        <v>102</v>
      </c>
      <c r="C41" s="36"/>
      <c r="D41" s="36"/>
      <c r="E41" s="36"/>
      <c r="F41" s="36"/>
      <c r="G41" s="36">
        <f>G43+G44+G45+G46+G47+G48+G49</f>
        <v>36553300</v>
      </c>
      <c r="H41" s="36">
        <f>H43+H44+H45+H46+H47+H48+H49</f>
        <v>18086245.9</v>
      </c>
      <c r="I41" s="36">
        <f>I43+I44+I45+I46+I47+I48+I49</f>
        <v>36553300</v>
      </c>
      <c r="J41" s="36">
        <f>J43+J44+J45+J46+J47+J48+J49</f>
        <v>18086245.9</v>
      </c>
      <c r="K41" s="36">
        <f>K43+K44+K45+K46+K47+K48+K49</f>
        <v>16073959.9</v>
      </c>
      <c r="L41" s="86"/>
      <c r="M41" s="87"/>
      <c r="N41" s="2"/>
      <c r="O41" s="34"/>
      <c r="P41" s="88"/>
    </row>
    <row r="42" spans="1:16" ht="15" customHeight="1">
      <c r="A42" s="5"/>
      <c r="B42" s="11" t="s">
        <v>0</v>
      </c>
      <c r="C42" s="36"/>
      <c r="D42" s="36"/>
      <c r="E42" s="36"/>
      <c r="F42" s="36"/>
      <c r="G42" s="36"/>
      <c r="H42" s="36"/>
      <c r="I42" s="36"/>
      <c r="J42" s="36"/>
      <c r="K42" s="36"/>
      <c r="L42" s="87"/>
      <c r="M42" s="89"/>
      <c r="N42" s="2"/>
      <c r="O42" s="34"/>
      <c r="P42" s="88"/>
    </row>
    <row r="43" spans="1:16" ht="99.75" customHeight="1">
      <c r="A43" s="5"/>
      <c r="B43" s="11" t="s">
        <v>329</v>
      </c>
      <c r="C43" s="36"/>
      <c r="D43" s="36"/>
      <c r="E43" s="36"/>
      <c r="F43" s="36"/>
      <c r="G43" s="36">
        <v>14953000</v>
      </c>
      <c r="H43" s="36">
        <v>9523420.7</v>
      </c>
      <c r="I43" s="36">
        <f aca="true" t="shared" si="1" ref="I43:I50">C43+E43+G43</f>
        <v>14953000</v>
      </c>
      <c r="J43" s="36">
        <f aca="true" t="shared" si="2" ref="J43:J48">H43+F43+D43</f>
        <v>9523420.7</v>
      </c>
      <c r="K43" s="36">
        <v>8194515.9</v>
      </c>
      <c r="L43" s="89" t="s">
        <v>596</v>
      </c>
      <c r="M43" s="89"/>
      <c r="N43" s="2"/>
      <c r="O43" s="34"/>
      <c r="P43" s="88" t="s">
        <v>2204</v>
      </c>
    </row>
    <row r="44" spans="1:16" ht="99.75" customHeight="1">
      <c r="A44" s="5"/>
      <c r="B44" s="11" t="s">
        <v>198</v>
      </c>
      <c r="C44" s="36"/>
      <c r="D44" s="36"/>
      <c r="E44" s="36"/>
      <c r="F44" s="36"/>
      <c r="G44" s="36">
        <v>4238600</v>
      </c>
      <c r="H44" s="36">
        <v>1542508</v>
      </c>
      <c r="I44" s="36">
        <f t="shared" si="1"/>
        <v>4238600</v>
      </c>
      <c r="J44" s="36">
        <f t="shared" si="2"/>
        <v>1542508</v>
      </c>
      <c r="K44" s="36">
        <v>836617.6</v>
      </c>
      <c r="L44" s="89" t="s">
        <v>609</v>
      </c>
      <c r="M44" s="49"/>
      <c r="N44" s="2"/>
      <c r="O44" s="34"/>
      <c r="P44" s="88" t="s">
        <v>1987</v>
      </c>
    </row>
    <row r="45" spans="1:16" ht="99.75" customHeight="1">
      <c r="A45" s="5"/>
      <c r="B45" s="11" t="s">
        <v>481</v>
      </c>
      <c r="C45" s="36"/>
      <c r="D45" s="36"/>
      <c r="E45" s="36"/>
      <c r="F45" s="36"/>
      <c r="G45" s="36">
        <v>3262800</v>
      </c>
      <c r="H45" s="36">
        <v>120405.4</v>
      </c>
      <c r="I45" s="36">
        <f t="shared" si="1"/>
        <v>3262800</v>
      </c>
      <c r="J45" s="36">
        <f t="shared" si="2"/>
        <v>120405.4</v>
      </c>
      <c r="K45" s="36">
        <v>463578.3</v>
      </c>
      <c r="L45" s="49" t="s">
        <v>597</v>
      </c>
      <c r="M45" s="49"/>
      <c r="N45" s="2"/>
      <c r="O45" s="34"/>
      <c r="P45" s="88" t="s">
        <v>597</v>
      </c>
    </row>
    <row r="46" spans="1:16" ht="99.75" customHeight="1">
      <c r="A46" s="5"/>
      <c r="B46" s="11" t="s">
        <v>330</v>
      </c>
      <c r="C46" s="36"/>
      <c r="D46" s="36"/>
      <c r="E46" s="36"/>
      <c r="F46" s="36"/>
      <c r="G46" s="36">
        <v>726200</v>
      </c>
      <c r="H46" s="36">
        <v>299355.6</v>
      </c>
      <c r="I46" s="36">
        <f t="shared" si="1"/>
        <v>726200</v>
      </c>
      <c r="J46" s="36">
        <f t="shared" si="2"/>
        <v>299355.6</v>
      </c>
      <c r="K46" s="36">
        <v>251061.5</v>
      </c>
      <c r="L46" s="49" t="s">
        <v>1087</v>
      </c>
      <c r="M46" s="49"/>
      <c r="N46" s="2"/>
      <c r="O46" s="34"/>
      <c r="P46" s="88" t="s">
        <v>1988</v>
      </c>
    </row>
    <row r="47" spans="1:16" ht="99.75" customHeight="1">
      <c r="A47" s="5"/>
      <c r="B47" s="11" t="s">
        <v>331</v>
      </c>
      <c r="C47" s="36"/>
      <c r="D47" s="36"/>
      <c r="E47" s="36"/>
      <c r="F47" s="36"/>
      <c r="G47" s="36">
        <v>1149300</v>
      </c>
      <c r="H47" s="36">
        <v>8217.3</v>
      </c>
      <c r="I47" s="36">
        <f t="shared" si="1"/>
        <v>1149300</v>
      </c>
      <c r="J47" s="36">
        <f t="shared" si="2"/>
        <v>8217.3</v>
      </c>
      <c r="K47" s="36">
        <v>71167</v>
      </c>
      <c r="L47" s="49" t="s">
        <v>482</v>
      </c>
      <c r="M47" s="89"/>
      <c r="N47" s="2"/>
      <c r="O47" s="34"/>
      <c r="P47" s="88" t="s">
        <v>1989</v>
      </c>
    </row>
    <row r="48" spans="1:16" ht="99.75" customHeight="1">
      <c r="A48" s="5"/>
      <c r="B48" s="11" t="s">
        <v>598</v>
      </c>
      <c r="C48" s="36"/>
      <c r="D48" s="36"/>
      <c r="E48" s="36"/>
      <c r="F48" s="36"/>
      <c r="G48" s="36">
        <v>12223400</v>
      </c>
      <c r="H48" s="36">
        <v>6592338.9</v>
      </c>
      <c r="I48" s="36">
        <f t="shared" si="1"/>
        <v>12223400</v>
      </c>
      <c r="J48" s="36">
        <f t="shared" si="2"/>
        <v>6592338.9</v>
      </c>
      <c r="K48" s="36">
        <v>6257019.6</v>
      </c>
      <c r="L48" s="89" t="s">
        <v>610</v>
      </c>
      <c r="M48" s="49"/>
      <c r="N48" s="2"/>
      <c r="O48" s="34"/>
      <c r="P48" s="88" t="s">
        <v>1990</v>
      </c>
    </row>
    <row r="49" spans="1:16" ht="99.75" customHeight="1">
      <c r="A49" s="5"/>
      <c r="B49" s="11" t="s">
        <v>1991</v>
      </c>
      <c r="C49" s="36"/>
      <c r="D49" s="36"/>
      <c r="E49" s="36"/>
      <c r="F49" s="36"/>
      <c r="G49" s="36"/>
      <c r="H49" s="36"/>
      <c r="I49" s="36"/>
      <c r="J49" s="36"/>
      <c r="K49" s="36"/>
      <c r="L49" s="89" t="s">
        <v>599</v>
      </c>
      <c r="M49" s="90"/>
      <c r="N49" s="2"/>
      <c r="O49" s="34"/>
      <c r="P49" s="88"/>
    </row>
    <row r="50" spans="1:16" ht="99.75" customHeight="1">
      <c r="A50" s="5"/>
      <c r="B50" s="11" t="s">
        <v>103</v>
      </c>
      <c r="C50" s="36"/>
      <c r="D50" s="36"/>
      <c r="E50" s="36"/>
      <c r="F50" s="36"/>
      <c r="G50" s="36">
        <v>29920900</v>
      </c>
      <c r="H50" s="36">
        <v>4040052.2</v>
      </c>
      <c r="I50" s="36">
        <f t="shared" si="1"/>
        <v>29920900</v>
      </c>
      <c r="J50" s="36">
        <f>H50+F50+D50</f>
        <v>4040052.2</v>
      </c>
      <c r="K50" s="36">
        <v>3109416.8</v>
      </c>
      <c r="L50" s="90"/>
      <c r="M50" s="49"/>
      <c r="N50" s="2"/>
      <c r="O50" s="34"/>
      <c r="P50" s="88" t="s">
        <v>599</v>
      </c>
    </row>
    <row r="51" spans="1:16" ht="99.75" customHeight="1">
      <c r="A51" s="5"/>
      <c r="B51" s="11" t="s">
        <v>104</v>
      </c>
      <c r="C51" s="36">
        <f>C53+C54+C56+C57</f>
        <v>1857900</v>
      </c>
      <c r="D51" s="36">
        <f>D53</f>
        <v>509193.6</v>
      </c>
      <c r="E51" s="36">
        <f>E53+E54+E56+E57</f>
        <v>2016000</v>
      </c>
      <c r="F51" s="36"/>
      <c r="G51" s="36">
        <f>G53+G54+G56+G57</f>
        <v>27466700</v>
      </c>
      <c r="H51" s="36"/>
      <c r="I51" s="36">
        <f>I53+I54+I56+I57</f>
        <v>31340600</v>
      </c>
      <c r="J51" s="36">
        <f>J53</f>
        <v>509193.6</v>
      </c>
      <c r="K51" s="36">
        <f>K53</f>
        <v>751665.6</v>
      </c>
      <c r="L51" s="49"/>
      <c r="M51" s="49"/>
      <c r="N51" s="2"/>
      <c r="O51" s="34"/>
      <c r="P51" s="88"/>
    </row>
    <row r="52" spans="1:16" ht="16.5" customHeight="1">
      <c r="A52" s="5"/>
      <c r="B52" s="11" t="s">
        <v>0</v>
      </c>
      <c r="C52" s="36"/>
      <c r="D52" s="36"/>
      <c r="E52" s="36"/>
      <c r="F52" s="36"/>
      <c r="G52" s="36"/>
      <c r="H52" s="36"/>
      <c r="I52" s="36"/>
      <c r="J52" s="36"/>
      <c r="K52" s="36"/>
      <c r="L52" s="49" t="s">
        <v>600</v>
      </c>
      <c r="M52" s="49"/>
      <c r="N52" s="2"/>
      <c r="O52" s="34"/>
      <c r="P52" s="88"/>
    </row>
    <row r="53" spans="1:16" ht="99.75" customHeight="1">
      <c r="A53" s="5"/>
      <c r="B53" s="11" t="s">
        <v>199</v>
      </c>
      <c r="C53" s="36">
        <v>1857900</v>
      </c>
      <c r="D53" s="36">
        <v>509193.6</v>
      </c>
      <c r="E53" s="36"/>
      <c r="F53" s="36"/>
      <c r="G53" s="36"/>
      <c r="H53" s="36"/>
      <c r="I53" s="36">
        <f>C53+E53+G53</f>
        <v>1857900</v>
      </c>
      <c r="J53" s="36">
        <f>D53</f>
        <v>509193.6</v>
      </c>
      <c r="K53" s="36">
        <v>751665.6</v>
      </c>
      <c r="L53" s="49"/>
      <c r="M53" s="49"/>
      <c r="N53" s="2"/>
      <c r="O53" s="34"/>
      <c r="P53" s="88" t="s">
        <v>1992</v>
      </c>
    </row>
    <row r="54" spans="1:16" ht="99.75" customHeight="1">
      <c r="A54" s="5"/>
      <c r="B54" s="11" t="s">
        <v>601</v>
      </c>
      <c r="C54" s="36"/>
      <c r="D54" s="36"/>
      <c r="E54" s="36"/>
      <c r="F54" s="36"/>
      <c r="G54" s="36"/>
      <c r="H54" s="36"/>
      <c r="I54" s="36">
        <f>C54+E54+G54</f>
        <v>0</v>
      </c>
      <c r="J54" s="36"/>
      <c r="K54" s="36"/>
      <c r="L54" s="49"/>
      <c r="M54" s="87"/>
      <c r="N54" s="12"/>
      <c r="O54" s="74"/>
      <c r="P54" s="88"/>
    </row>
    <row r="55" spans="1:16" ht="99.75" customHeight="1">
      <c r="A55" s="5"/>
      <c r="B55" s="11" t="s">
        <v>602</v>
      </c>
      <c r="C55" s="36"/>
      <c r="D55" s="36"/>
      <c r="E55" s="36"/>
      <c r="F55" s="36"/>
      <c r="G55" s="36"/>
      <c r="H55" s="36"/>
      <c r="I55" s="36">
        <f>C55+E55+G55</f>
        <v>0</v>
      </c>
      <c r="J55" s="36"/>
      <c r="K55" s="36"/>
      <c r="L55" s="87"/>
      <c r="M55" s="5"/>
      <c r="N55" s="2"/>
      <c r="O55" s="34"/>
      <c r="P55" s="88"/>
    </row>
    <row r="56" spans="1:16" ht="99.75" customHeight="1">
      <c r="A56" s="5"/>
      <c r="B56" s="11" t="s">
        <v>483</v>
      </c>
      <c r="C56" s="36"/>
      <c r="D56" s="36"/>
      <c r="E56" s="36"/>
      <c r="F56" s="36"/>
      <c r="G56" s="36">
        <v>27466700</v>
      </c>
      <c r="H56" s="36"/>
      <c r="I56" s="36">
        <f>C56+E56+G56</f>
        <v>27466700</v>
      </c>
      <c r="J56" s="36"/>
      <c r="K56" s="36"/>
      <c r="L56" s="5"/>
      <c r="M56" s="5"/>
      <c r="N56" s="2"/>
      <c r="O56" s="34"/>
      <c r="P56" s="88"/>
    </row>
    <row r="57" spans="1:16" ht="99.75" customHeight="1">
      <c r="A57" s="5"/>
      <c r="B57" s="11" t="s">
        <v>484</v>
      </c>
      <c r="C57" s="36"/>
      <c r="D57" s="36"/>
      <c r="E57" s="36">
        <v>2016000</v>
      </c>
      <c r="F57" s="36"/>
      <c r="G57" s="36"/>
      <c r="H57" s="36"/>
      <c r="I57" s="36">
        <f>C57+E57+G57</f>
        <v>2016000</v>
      </c>
      <c r="J57" s="36"/>
      <c r="K57" s="36"/>
      <c r="L57" s="5"/>
      <c r="M57" s="49"/>
      <c r="N57" s="2"/>
      <c r="O57" s="34"/>
      <c r="P57" s="88"/>
    </row>
    <row r="58" spans="1:16" ht="99.75" customHeight="1">
      <c r="A58" s="78"/>
      <c r="B58" s="79" t="s">
        <v>105</v>
      </c>
      <c r="C58" s="80"/>
      <c r="D58" s="80">
        <f>D63+D65+D67</f>
        <v>0</v>
      </c>
      <c r="E58" s="80">
        <f aca="true" t="shared" si="3" ref="E58:K58">E63+E65+E67</f>
        <v>0</v>
      </c>
      <c r="F58" s="80">
        <f t="shared" si="3"/>
        <v>0</v>
      </c>
      <c r="G58" s="80">
        <f t="shared" si="3"/>
        <v>43749600</v>
      </c>
      <c r="H58" s="80">
        <f t="shared" si="3"/>
        <v>21104390.9</v>
      </c>
      <c r="I58" s="80">
        <f t="shared" si="3"/>
        <v>43749600</v>
      </c>
      <c r="J58" s="80">
        <f t="shared" si="3"/>
        <v>21104390.9</v>
      </c>
      <c r="K58" s="80">
        <f t="shared" si="3"/>
        <v>27628459</v>
      </c>
      <c r="L58" s="91"/>
      <c r="M58" s="91"/>
      <c r="N58" s="83"/>
      <c r="O58" s="84"/>
      <c r="P58" s="85"/>
    </row>
    <row r="59" spans="1:16" ht="99.75" customHeight="1">
      <c r="A59" s="5"/>
      <c r="B59" s="11" t="s">
        <v>1993</v>
      </c>
      <c r="C59" s="36"/>
      <c r="D59" s="36"/>
      <c r="E59" s="36"/>
      <c r="F59" s="36"/>
      <c r="G59" s="36"/>
      <c r="H59" s="36"/>
      <c r="I59" s="36"/>
      <c r="J59" s="36"/>
      <c r="K59" s="36"/>
      <c r="L59" s="89" t="s">
        <v>603</v>
      </c>
      <c r="M59" s="89"/>
      <c r="N59" s="2"/>
      <c r="O59" s="34"/>
      <c r="P59" s="88"/>
    </row>
    <row r="60" spans="1:16" ht="99.75" customHeight="1">
      <c r="A60" s="5"/>
      <c r="B60" s="11" t="s">
        <v>0</v>
      </c>
      <c r="C60" s="36"/>
      <c r="D60" s="36"/>
      <c r="E60" s="36"/>
      <c r="F60" s="36"/>
      <c r="G60" s="36"/>
      <c r="H60" s="36"/>
      <c r="I60" s="36"/>
      <c r="J60" s="36"/>
      <c r="K60" s="36"/>
      <c r="L60" s="89" t="s">
        <v>604</v>
      </c>
      <c r="M60" s="89"/>
      <c r="N60" s="2"/>
      <c r="O60" s="34"/>
      <c r="P60" s="88"/>
    </row>
    <row r="61" spans="1:16" ht="99.75" customHeight="1">
      <c r="A61" s="5"/>
      <c r="B61" s="11" t="s">
        <v>1994</v>
      </c>
      <c r="C61" s="36"/>
      <c r="D61" s="36"/>
      <c r="E61" s="36"/>
      <c r="F61" s="36"/>
      <c r="G61" s="36"/>
      <c r="H61" s="36"/>
      <c r="I61" s="36">
        <f>C61+E61+G61</f>
        <v>0</v>
      </c>
      <c r="J61" s="36">
        <f aca="true" t="shared" si="4" ref="J61:J67">H61+F61+D61</f>
        <v>0</v>
      </c>
      <c r="K61" s="36"/>
      <c r="L61" s="89"/>
      <c r="M61" s="89"/>
      <c r="N61" s="2"/>
      <c r="O61" s="34"/>
      <c r="P61" s="88" t="s">
        <v>2205</v>
      </c>
    </row>
    <row r="62" spans="1:16" ht="99.75" customHeight="1">
      <c r="A62" s="5"/>
      <c r="B62" s="11" t="s">
        <v>1995</v>
      </c>
      <c r="C62" s="36"/>
      <c r="D62" s="36"/>
      <c r="E62" s="36"/>
      <c r="F62" s="36"/>
      <c r="G62" s="36"/>
      <c r="H62" s="36"/>
      <c r="I62" s="36">
        <f>C62+E62+G62</f>
        <v>0</v>
      </c>
      <c r="J62" s="36">
        <f t="shared" si="4"/>
        <v>0</v>
      </c>
      <c r="K62" s="36"/>
      <c r="L62" s="89" t="s">
        <v>605</v>
      </c>
      <c r="M62" s="89"/>
      <c r="N62" s="2"/>
      <c r="O62" s="34"/>
      <c r="P62" s="88" t="s">
        <v>1996</v>
      </c>
    </row>
    <row r="63" spans="1:16" ht="99.75" customHeight="1">
      <c r="A63" s="5"/>
      <c r="B63" s="11" t="s">
        <v>485</v>
      </c>
      <c r="C63" s="36"/>
      <c r="D63" s="36">
        <f>D64</f>
        <v>0</v>
      </c>
      <c r="E63" s="36"/>
      <c r="F63" s="36"/>
      <c r="G63" s="36">
        <f>G64</f>
        <v>0</v>
      </c>
      <c r="H63" s="36">
        <f>H64</f>
        <v>0</v>
      </c>
      <c r="I63" s="36">
        <f>I64</f>
        <v>0</v>
      </c>
      <c r="J63" s="36">
        <f>J64</f>
        <v>0</v>
      </c>
      <c r="K63" s="36">
        <f>K64</f>
        <v>0</v>
      </c>
      <c r="L63" s="89" t="s">
        <v>606</v>
      </c>
      <c r="M63" s="89"/>
      <c r="N63" s="2"/>
      <c r="O63" s="34"/>
      <c r="P63" s="88"/>
    </row>
    <row r="64" spans="1:16" ht="99.75" customHeight="1" hidden="1">
      <c r="A64" s="5"/>
      <c r="B64" s="11" t="s">
        <v>1997</v>
      </c>
      <c r="C64" s="36">
        <v>500000</v>
      </c>
      <c r="D64" s="36">
        <v>0</v>
      </c>
      <c r="E64" s="36"/>
      <c r="F64" s="36"/>
      <c r="G64" s="36"/>
      <c r="H64" s="36">
        <v>0</v>
      </c>
      <c r="I64" s="36"/>
      <c r="J64" s="36">
        <f>D64+F64+H64</f>
        <v>0</v>
      </c>
      <c r="K64" s="36">
        <v>0</v>
      </c>
      <c r="L64" s="89"/>
      <c r="M64" s="49"/>
      <c r="N64" s="2"/>
      <c r="O64" s="34"/>
      <c r="P64" s="88" t="s">
        <v>2009</v>
      </c>
    </row>
    <row r="65" spans="1:16" ht="99.75" customHeight="1">
      <c r="A65" s="5"/>
      <c r="B65" s="11" t="s">
        <v>486</v>
      </c>
      <c r="C65" s="36"/>
      <c r="D65" s="36"/>
      <c r="E65" s="36"/>
      <c r="F65" s="36"/>
      <c r="G65" s="36">
        <v>16864100</v>
      </c>
      <c r="H65" s="36">
        <v>6110215</v>
      </c>
      <c r="I65" s="36">
        <f>C65+E65+G65</f>
        <v>16864100</v>
      </c>
      <c r="J65" s="36">
        <f>H65</f>
        <v>6110215</v>
      </c>
      <c r="K65" s="36">
        <f>J65</f>
        <v>6110215</v>
      </c>
      <c r="L65" s="49" t="s">
        <v>607</v>
      </c>
      <c r="M65" s="89"/>
      <c r="N65" s="2"/>
      <c r="O65" s="34"/>
      <c r="P65" s="88" t="s">
        <v>1998</v>
      </c>
    </row>
    <row r="66" spans="1:16" ht="99.75" customHeight="1">
      <c r="A66" s="5"/>
      <c r="B66" s="11"/>
      <c r="C66" s="36"/>
      <c r="D66" s="36"/>
      <c r="E66" s="36"/>
      <c r="F66" s="36"/>
      <c r="G66" s="36"/>
      <c r="H66" s="36"/>
      <c r="I66" s="36"/>
      <c r="J66" s="36"/>
      <c r="K66" s="36"/>
      <c r="L66" s="49"/>
      <c r="M66" s="89"/>
      <c r="N66" s="2"/>
      <c r="O66" s="34"/>
      <c r="P66" s="88"/>
    </row>
    <row r="67" spans="1:16" ht="99.75" customHeight="1">
      <c r="A67" s="5"/>
      <c r="B67" s="11" t="s">
        <v>200</v>
      </c>
      <c r="C67" s="36"/>
      <c r="D67" s="36"/>
      <c r="E67" s="36"/>
      <c r="F67" s="36"/>
      <c r="G67" s="36">
        <v>26885500</v>
      </c>
      <c r="H67" s="36">
        <v>14994175.9</v>
      </c>
      <c r="I67" s="36">
        <f>C67+E67+G67</f>
        <v>26885500</v>
      </c>
      <c r="J67" s="36">
        <f t="shared" si="4"/>
        <v>14994175.9</v>
      </c>
      <c r="K67" s="36">
        <v>21518244</v>
      </c>
      <c r="L67" s="89"/>
      <c r="M67" s="87"/>
      <c r="N67" s="2"/>
      <c r="O67" s="34"/>
      <c r="P67" s="88" t="s">
        <v>1999</v>
      </c>
    </row>
    <row r="68" spans="1:16" ht="99.75" customHeight="1">
      <c r="A68" s="78"/>
      <c r="B68" s="79" t="s">
        <v>106</v>
      </c>
      <c r="C68" s="80"/>
      <c r="D68" s="80"/>
      <c r="E68" s="80"/>
      <c r="F68" s="80"/>
      <c r="G68" s="80">
        <f>G69+G70+G71</f>
        <v>155923500</v>
      </c>
      <c r="H68" s="80">
        <f>H69+H70+H71</f>
        <v>88259796.8</v>
      </c>
      <c r="I68" s="80">
        <f>I69+I70+I71</f>
        <v>155923500</v>
      </c>
      <c r="J68" s="80">
        <f>J69+J70+J71</f>
        <v>88259796.8</v>
      </c>
      <c r="K68" s="80">
        <f>K69+K70+K71</f>
        <v>90788097.2</v>
      </c>
      <c r="L68" s="81" t="s">
        <v>488</v>
      </c>
      <c r="M68" s="91"/>
      <c r="N68" s="83"/>
      <c r="O68" s="84"/>
      <c r="P68" s="85"/>
    </row>
    <row r="69" spans="1:16" ht="99.75" customHeight="1">
      <c r="A69" s="5"/>
      <c r="B69" s="11" t="s">
        <v>2000</v>
      </c>
      <c r="C69" s="36"/>
      <c r="D69" s="36"/>
      <c r="E69" s="36"/>
      <c r="F69" s="36"/>
      <c r="G69" s="36"/>
      <c r="H69" s="36"/>
      <c r="I69" s="36"/>
      <c r="J69" s="36"/>
      <c r="K69" s="36"/>
      <c r="L69" s="89"/>
      <c r="M69" s="49"/>
      <c r="N69" s="2"/>
      <c r="O69" s="34"/>
      <c r="P69" s="88"/>
    </row>
    <row r="70" spans="1:16" ht="99.75" customHeight="1">
      <c r="A70" s="5"/>
      <c r="B70" s="11" t="s">
        <v>107</v>
      </c>
      <c r="C70" s="36"/>
      <c r="D70" s="36"/>
      <c r="E70" s="36"/>
      <c r="F70" s="36"/>
      <c r="G70" s="36">
        <v>81963500</v>
      </c>
      <c r="H70" s="36">
        <v>53135666.8</v>
      </c>
      <c r="I70" s="36">
        <f>C70+E70+G70</f>
        <v>81963500</v>
      </c>
      <c r="J70" s="36">
        <f>H70+F70+D70</f>
        <v>53135666.8</v>
      </c>
      <c r="K70" s="36">
        <v>55492779.2</v>
      </c>
      <c r="L70" s="49"/>
      <c r="M70" s="2"/>
      <c r="N70" s="2"/>
      <c r="O70" s="34"/>
      <c r="P70" s="88" t="s">
        <v>2001</v>
      </c>
    </row>
    <row r="71" spans="1:16" ht="99.75" customHeight="1">
      <c r="A71" s="5"/>
      <c r="B71" s="11" t="s">
        <v>167</v>
      </c>
      <c r="C71" s="36"/>
      <c r="D71" s="36"/>
      <c r="E71" s="36"/>
      <c r="F71" s="36"/>
      <c r="G71" s="36">
        <v>73960000</v>
      </c>
      <c r="H71" s="36">
        <v>35124130</v>
      </c>
      <c r="I71" s="36">
        <f>C71+E71+G71</f>
        <v>73960000</v>
      </c>
      <c r="J71" s="36">
        <f>H71+F71+D71</f>
        <v>35124130</v>
      </c>
      <c r="K71" s="36">
        <v>35295318</v>
      </c>
      <c r="L71" s="49"/>
      <c r="M71" s="2"/>
      <c r="N71" s="2"/>
      <c r="O71" s="34"/>
      <c r="P71" s="88" t="s">
        <v>2002</v>
      </c>
    </row>
    <row r="72" spans="1:16" ht="99.75" customHeight="1">
      <c r="A72" s="78"/>
      <c r="B72" s="79" t="s">
        <v>108</v>
      </c>
      <c r="C72" s="80"/>
      <c r="D72" s="80"/>
      <c r="E72" s="80"/>
      <c r="F72" s="80"/>
      <c r="G72" s="80">
        <f>G73+G74+G75</f>
        <v>2334300</v>
      </c>
      <c r="H72" s="80">
        <f>H73+H74+H75</f>
        <v>280409.2</v>
      </c>
      <c r="I72" s="80">
        <f>I73+I74+I75+I77+I78</f>
        <v>3334300</v>
      </c>
      <c r="J72" s="80">
        <f>J73+J74+J75</f>
        <v>280409.2</v>
      </c>
      <c r="K72" s="80">
        <f>K73+K74+K75</f>
        <v>344247.3</v>
      </c>
      <c r="L72" s="92"/>
      <c r="M72" s="83"/>
      <c r="N72" s="83"/>
      <c r="O72" s="84"/>
      <c r="P72" s="85"/>
    </row>
    <row r="73" spans="1:16" ht="99.75" customHeight="1">
      <c r="A73" s="5"/>
      <c r="B73" s="11" t="s">
        <v>109</v>
      </c>
      <c r="C73" s="36"/>
      <c r="D73" s="36"/>
      <c r="E73" s="36"/>
      <c r="F73" s="36"/>
      <c r="G73" s="36">
        <v>659400</v>
      </c>
      <c r="H73" s="36">
        <v>280409.2</v>
      </c>
      <c r="I73" s="36">
        <f>C73+E73+G73</f>
        <v>659400</v>
      </c>
      <c r="J73" s="36">
        <f>D73+F73+H73</f>
        <v>280409.2</v>
      </c>
      <c r="K73" s="36">
        <v>344247.3</v>
      </c>
      <c r="L73" s="49"/>
      <c r="M73" s="2"/>
      <c r="N73" s="2"/>
      <c r="O73" s="34"/>
      <c r="P73" s="88" t="s">
        <v>2003</v>
      </c>
    </row>
    <row r="74" spans="1:16" ht="99.75" customHeight="1">
      <c r="A74" s="5"/>
      <c r="B74" s="11" t="s">
        <v>608</v>
      </c>
      <c r="C74" s="36"/>
      <c r="D74" s="36"/>
      <c r="E74" s="36"/>
      <c r="F74" s="36"/>
      <c r="G74" s="36">
        <v>0</v>
      </c>
      <c r="H74" s="36"/>
      <c r="I74" s="36">
        <f>C74+E74+G74</f>
        <v>0</v>
      </c>
      <c r="J74" s="36"/>
      <c r="K74" s="36"/>
      <c r="L74" s="49"/>
      <c r="M74" s="2"/>
      <c r="N74" s="2"/>
      <c r="O74" s="34"/>
      <c r="P74" s="88"/>
    </row>
    <row r="75" spans="1:16" ht="99.75" customHeight="1">
      <c r="A75" s="5"/>
      <c r="B75" s="11" t="s">
        <v>487</v>
      </c>
      <c r="C75" s="36"/>
      <c r="D75" s="36"/>
      <c r="E75" s="36"/>
      <c r="F75" s="36"/>
      <c r="G75" s="36">
        <v>1674900</v>
      </c>
      <c r="H75" s="36"/>
      <c r="I75" s="36">
        <f>C75+E75+G75</f>
        <v>1674900</v>
      </c>
      <c r="J75" s="36"/>
      <c r="K75" s="36"/>
      <c r="L75" s="49"/>
      <c r="M75" s="2"/>
      <c r="N75" s="2"/>
      <c r="O75" s="34"/>
      <c r="P75" s="88" t="s">
        <v>488</v>
      </c>
    </row>
    <row r="76" spans="1:16" ht="14.25" customHeight="1" hidden="1">
      <c r="A76" s="5"/>
      <c r="B76" s="11" t="s">
        <v>2004</v>
      </c>
      <c r="C76" s="36">
        <f>C78</f>
        <v>500000</v>
      </c>
      <c r="D76" s="36">
        <f>D78</f>
        <v>0</v>
      </c>
      <c r="E76" s="36"/>
      <c r="F76" s="36"/>
      <c r="G76" s="36"/>
      <c r="H76" s="36">
        <f>H78</f>
        <v>0</v>
      </c>
      <c r="I76" s="36">
        <f>I78</f>
        <v>500000</v>
      </c>
      <c r="J76" s="36">
        <f>J78</f>
        <v>0</v>
      </c>
      <c r="K76" s="36">
        <f>K78</f>
        <v>0</v>
      </c>
      <c r="L76" s="49"/>
      <c r="M76" s="2"/>
      <c r="N76" s="2"/>
      <c r="O76" s="34"/>
      <c r="P76" s="88"/>
    </row>
    <row r="77" spans="1:16" ht="99.75" customHeight="1">
      <c r="A77" s="5"/>
      <c r="B77" s="11" t="s">
        <v>2005</v>
      </c>
      <c r="C77" s="36">
        <v>500000</v>
      </c>
      <c r="D77" s="36">
        <v>0</v>
      </c>
      <c r="E77" s="36"/>
      <c r="F77" s="36"/>
      <c r="G77" s="36"/>
      <c r="H77" s="36"/>
      <c r="I77" s="36">
        <f>+I78</f>
        <v>500000</v>
      </c>
      <c r="J77" s="36"/>
      <c r="K77" s="36"/>
      <c r="L77" s="49"/>
      <c r="M77" s="2"/>
      <c r="N77" s="2"/>
      <c r="O77" s="34"/>
      <c r="P77" s="88"/>
    </row>
    <row r="78" spans="1:16" ht="99.75" customHeight="1">
      <c r="A78" s="5"/>
      <c r="B78" s="11" t="s">
        <v>489</v>
      </c>
      <c r="C78" s="36">
        <v>500000</v>
      </c>
      <c r="D78" s="36">
        <v>0</v>
      </c>
      <c r="E78" s="36"/>
      <c r="F78" s="36"/>
      <c r="G78" s="36"/>
      <c r="H78" s="36">
        <v>0</v>
      </c>
      <c r="I78" s="36">
        <v>500000</v>
      </c>
      <c r="J78" s="36">
        <v>0</v>
      </c>
      <c r="K78" s="36">
        <v>0</v>
      </c>
      <c r="L78" s="49"/>
      <c r="M78" s="2"/>
      <c r="N78" s="2"/>
      <c r="O78" s="34"/>
      <c r="P78" s="88"/>
    </row>
    <row r="79" spans="1:16" ht="18.75" customHeight="1">
      <c r="A79" s="5"/>
      <c r="B79" s="11"/>
      <c r="C79" s="36"/>
      <c r="D79" s="36"/>
      <c r="E79" s="36"/>
      <c r="F79" s="36"/>
      <c r="G79" s="36"/>
      <c r="H79" s="36"/>
      <c r="I79" s="36"/>
      <c r="J79" s="36"/>
      <c r="K79" s="36"/>
      <c r="L79" s="49"/>
      <c r="M79" s="2"/>
      <c r="N79" s="2"/>
      <c r="O79" s="34"/>
      <c r="P79" s="62"/>
    </row>
    <row r="80" spans="1:16" ht="30.75" customHeight="1">
      <c r="A80" s="4"/>
      <c r="B80" s="6" t="s">
        <v>39</v>
      </c>
      <c r="C80" s="7"/>
      <c r="D80" s="7"/>
      <c r="E80" s="7"/>
      <c r="F80" s="7"/>
      <c r="G80" s="7"/>
      <c r="H80" s="7"/>
      <c r="I80" s="7"/>
      <c r="J80" s="38"/>
      <c r="K80" s="38"/>
      <c r="L80" s="9"/>
      <c r="M80" s="9"/>
      <c r="N80" s="9"/>
      <c r="O80" s="9"/>
      <c r="P80" s="62"/>
    </row>
    <row r="81" spans="1:18" ht="16.5" customHeight="1">
      <c r="A81" s="93" t="s">
        <v>1</v>
      </c>
      <c r="B81" s="6" t="s">
        <v>13</v>
      </c>
      <c r="C81" s="94">
        <f>C83+C813</f>
        <v>141526149.40000004</v>
      </c>
      <c r="D81" s="94">
        <f>D83+D813</f>
        <v>73932017.19889</v>
      </c>
      <c r="E81" s="94">
        <v>1513000</v>
      </c>
      <c r="F81" s="94">
        <f>F813</f>
        <v>5860797.49611</v>
      </c>
      <c r="G81" s="94">
        <f>G83+G719</f>
        <v>0</v>
      </c>
      <c r="H81" s="94">
        <f>H83+H743</f>
        <v>0</v>
      </c>
      <c r="I81" s="94">
        <f>C81+E81</f>
        <v>143039149.40000004</v>
      </c>
      <c r="J81" s="94">
        <f>D81+F81</f>
        <v>79792814.695</v>
      </c>
      <c r="K81" s="94">
        <f>K83+K813</f>
        <v>69137344.11307</v>
      </c>
      <c r="L81" s="95"/>
      <c r="M81" s="95"/>
      <c r="N81" s="95"/>
      <c r="O81" s="95"/>
      <c r="P81" s="96" t="str">
        <f>"Выполнение "&amp;ROUND(K81/I81*100,1)&amp;" %"</f>
        <v>Выполнение 48,3 %</v>
      </c>
      <c r="Q81" s="156">
        <f>Q83+Q721</f>
        <v>32233921.78394</v>
      </c>
      <c r="R81" s="156">
        <v>3064785.30993</v>
      </c>
    </row>
    <row r="82" spans="1:18" ht="16.5" customHeight="1">
      <c r="A82" s="93"/>
      <c r="B82" s="6" t="s">
        <v>0</v>
      </c>
      <c r="C82" s="94"/>
      <c r="D82" s="94"/>
      <c r="E82" s="94"/>
      <c r="F82" s="94"/>
      <c r="G82" s="94"/>
      <c r="H82" s="94"/>
      <c r="I82" s="94"/>
      <c r="J82" s="94"/>
      <c r="K82" s="94"/>
      <c r="L82" s="95"/>
      <c r="M82" s="95"/>
      <c r="N82" s="95"/>
      <c r="O82" s="95"/>
      <c r="P82" s="96"/>
      <c r="Q82" s="156"/>
      <c r="R82" s="156"/>
    </row>
    <row r="83" spans="1:18" ht="16.5" customHeight="1">
      <c r="A83" s="93" t="s">
        <v>2</v>
      </c>
      <c r="B83" s="6" t="s">
        <v>14</v>
      </c>
      <c r="C83" s="94">
        <f>C85+C495+C505+C519+C574+C778</f>
        <v>92940324.70000002</v>
      </c>
      <c r="D83" s="94">
        <f>D85+D495+D505+D519+D574+D778</f>
        <v>56846816.56989</v>
      </c>
      <c r="E83" s="94">
        <f aca="true" t="shared" si="5" ref="E83:K83">E85+E495+E505+E519+E574+E778</f>
        <v>0</v>
      </c>
      <c r="F83" s="94">
        <f t="shared" si="5"/>
        <v>0</v>
      </c>
      <c r="G83" s="94">
        <f t="shared" si="5"/>
        <v>0</v>
      </c>
      <c r="H83" s="94">
        <f t="shared" si="5"/>
        <v>0</v>
      </c>
      <c r="I83" s="94">
        <f t="shared" si="5"/>
        <v>92940324.70000002</v>
      </c>
      <c r="J83" s="94">
        <f t="shared" si="5"/>
        <v>56846816.56989</v>
      </c>
      <c r="K83" s="94">
        <f t="shared" si="5"/>
        <v>54524267.93857</v>
      </c>
      <c r="L83" s="95"/>
      <c r="M83" s="95"/>
      <c r="N83" s="95"/>
      <c r="O83" s="95"/>
      <c r="P83" s="96">
        <f>K83/I83</f>
        <v>0.5866588923007064</v>
      </c>
      <c r="Q83" s="156">
        <v>32233921.78394</v>
      </c>
      <c r="R83" s="156"/>
    </row>
    <row r="84" spans="1:18" ht="16.5" customHeight="1">
      <c r="A84" s="97"/>
      <c r="B84" s="3" t="s">
        <v>0</v>
      </c>
      <c r="C84" s="98"/>
      <c r="D84" s="98"/>
      <c r="E84" s="98"/>
      <c r="F84" s="98"/>
      <c r="G84" s="98"/>
      <c r="H84" s="98"/>
      <c r="I84" s="98"/>
      <c r="J84" s="98"/>
      <c r="K84" s="98"/>
      <c r="L84" s="99"/>
      <c r="M84" s="99"/>
      <c r="N84" s="99"/>
      <c r="O84" s="99"/>
      <c r="P84" s="96"/>
      <c r="Q84" s="156"/>
      <c r="R84" s="156"/>
    </row>
    <row r="85" spans="1:18" ht="99.75" customHeight="1">
      <c r="A85" s="77" t="s">
        <v>17</v>
      </c>
      <c r="B85" s="6" t="s">
        <v>31</v>
      </c>
      <c r="C85" s="38">
        <v>80152100.7</v>
      </c>
      <c r="D85" s="38">
        <v>49108459.29494</v>
      </c>
      <c r="E85" s="38">
        <v>0</v>
      </c>
      <c r="F85" s="38">
        <v>0</v>
      </c>
      <c r="G85" s="38">
        <v>0</v>
      </c>
      <c r="H85" s="38">
        <v>0</v>
      </c>
      <c r="I85" s="38">
        <v>80152100.7</v>
      </c>
      <c r="J85" s="38">
        <v>49108459.29494</v>
      </c>
      <c r="K85" s="38">
        <v>47204257.62367</v>
      </c>
      <c r="L85" s="100" t="s">
        <v>1139</v>
      </c>
      <c r="M85" s="157"/>
      <c r="N85" s="157"/>
      <c r="O85" s="87"/>
      <c r="P85" s="96">
        <f>K85/I85</f>
        <v>0.5889335053157252</v>
      </c>
      <c r="Q85" s="50"/>
      <c r="R85" s="50"/>
    </row>
    <row r="86" spans="1:18" ht="99.75" customHeight="1">
      <c r="A86" s="77"/>
      <c r="B86" s="6" t="s">
        <v>585</v>
      </c>
      <c r="C86" s="38">
        <v>2261.3</v>
      </c>
      <c r="D86" s="38">
        <v>0</v>
      </c>
      <c r="E86" s="38">
        <v>0</v>
      </c>
      <c r="F86" s="38">
        <v>0</v>
      </c>
      <c r="G86" s="38">
        <v>0</v>
      </c>
      <c r="H86" s="38">
        <v>0</v>
      </c>
      <c r="I86" s="38">
        <v>2261.3</v>
      </c>
      <c r="J86" s="38">
        <v>0</v>
      </c>
      <c r="K86" s="38">
        <v>0</v>
      </c>
      <c r="L86" s="100" t="s">
        <v>1140</v>
      </c>
      <c r="M86" s="157"/>
      <c r="N86" s="157"/>
      <c r="O86" s="87"/>
      <c r="P86" s="101" t="str">
        <f>L86</f>
        <v>Освоение 0,0%</v>
      </c>
      <c r="Q86" s="158"/>
      <c r="R86" s="50"/>
    </row>
    <row r="87" spans="1:18" ht="99.75" customHeight="1">
      <c r="A87" s="73"/>
      <c r="B87" s="3" t="s">
        <v>237</v>
      </c>
      <c r="C87" s="39">
        <v>2261.3</v>
      </c>
      <c r="D87" s="39">
        <v>0</v>
      </c>
      <c r="E87" s="39">
        <v>0</v>
      </c>
      <c r="F87" s="39">
        <v>0</v>
      </c>
      <c r="G87" s="39">
        <v>0</v>
      </c>
      <c r="H87" s="39">
        <v>0</v>
      </c>
      <c r="I87" s="39">
        <v>2261.3</v>
      </c>
      <c r="J87" s="39">
        <v>0</v>
      </c>
      <c r="K87" s="39">
        <v>0</v>
      </c>
      <c r="L87" s="101" t="s">
        <v>1140</v>
      </c>
      <c r="M87" s="157"/>
      <c r="N87" s="157"/>
      <c r="O87" s="87"/>
      <c r="P87" s="101" t="str">
        <f aca="true" t="shared" si="6" ref="P87:P150">L87</f>
        <v>Освоение 0,0%</v>
      </c>
      <c r="Q87" s="158"/>
      <c r="R87" s="50"/>
    </row>
    <row r="88" spans="1:18" ht="99.75" customHeight="1">
      <c r="A88" s="73" t="s">
        <v>1141</v>
      </c>
      <c r="B88" s="3" t="s">
        <v>611</v>
      </c>
      <c r="C88" s="39">
        <v>2261.3</v>
      </c>
      <c r="D88" s="39">
        <v>0</v>
      </c>
      <c r="E88" s="39">
        <v>0</v>
      </c>
      <c r="F88" s="39">
        <v>0</v>
      </c>
      <c r="G88" s="39">
        <v>0</v>
      </c>
      <c r="H88" s="39">
        <v>0</v>
      </c>
      <c r="I88" s="39">
        <v>2261.3</v>
      </c>
      <c r="J88" s="39">
        <v>0</v>
      </c>
      <c r="K88" s="39">
        <v>0</v>
      </c>
      <c r="L88" s="101" t="s">
        <v>619</v>
      </c>
      <c r="M88" s="157"/>
      <c r="N88" s="157"/>
      <c r="O88" s="87"/>
      <c r="P88" s="101" t="str">
        <f t="shared" si="6"/>
        <v>Проект утвержден</v>
      </c>
      <c r="Q88" s="158"/>
      <c r="R88" s="50"/>
    </row>
    <row r="89" spans="1:18" ht="99.75" customHeight="1">
      <c r="A89" s="77"/>
      <c r="B89" s="6" t="s">
        <v>238</v>
      </c>
      <c r="C89" s="38">
        <v>130809</v>
      </c>
      <c r="D89" s="38">
        <v>59776.68329</v>
      </c>
      <c r="E89" s="38">
        <v>0</v>
      </c>
      <c r="F89" s="38">
        <v>0</v>
      </c>
      <c r="G89" s="38">
        <v>0</v>
      </c>
      <c r="H89" s="38">
        <v>0</v>
      </c>
      <c r="I89" s="38">
        <v>130809</v>
      </c>
      <c r="J89" s="38">
        <v>59776.68329</v>
      </c>
      <c r="K89" s="38">
        <v>59977</v>
      </c>
      <c r="L89" s="100" t="s">
        <v>1142</v>
      </c>
      <c r="M89" s="157"/>
      <c r="N89" s="157"/>
      <c r="O89" s="87"/>
      <c r="P89" s="101" t="str">
        <f t="shared" si="6"/>
        <v>Освоение 45,9%</v>
      </c>
      <c r="Q89" s="158"/>
      <c r="R89" s="50"/>
    </row>
    <row r="90" spans="1:18" ht="99.75" customHeight="1">
      <c r="A90" s="73"/>
      <c r="B90" s="3" t="s">
        <v>239</v>
      </c>
      <c r="C90" s="39">
        <v>130809</v>
      </c>
      <c r="D90" s="39">
        <v>59776.68329</v>
      </c>
      <c r="E90" s="39">
        <v>0</v>
      </c>
      <c r="F90" s="39">
        <v>0</v>
      </c>
      <c r="G90" s="39">
        <v>0</v>
      </c>
      <c r="H90" s="39">
        <v>0</v>
      </c>
      <c r="I90" s="39">
        <v>130809</v>
      </c>
      <c r="J90" s="39">
        <v>59776.68329</v>
      </c>
      <c r="K90" s="39">
        <v>59977</v>
      </c>
      <c r="L90" s="101" t="s">
        <v>1142</v>
      </c>
      <c r="M90" s="157"/>
      <c r="N90" s="157"/>
      <c r="O90" s="87"/>
      <c r="P90" s="101" t="str">
        <f t="shared" si="6"/>
        <v>Освоение 45,9%</v>
      </c>
      <c r="Q90" s="158"/>
      <c r="R90" s="50"/>
    </row>
    <row r="91" spans="1:18" ht="99.75" customHeight="1">
      <c r="A91" s="73" t="s">
        <v>1143</v>
      </c>
      <c r="B91" s="3" t="s">
        <v>612</v>
      </c>
      <c r="C91" s="39">
        <v>86000.8</v>
      </c>
      <c r="D91" s="39">
        <v>32160.21689</v>
      </c>
      <c r="E91" s="39">
        <v>0</v>
      </c>
      <c r="F91" s="39">
        <v>0</v>
      </c>
      <c r="G91" s="39">
        <v>0</v>
      </c>
      <c r="H91" s="39">
        <v>0</v>
      </c>
      <c r="I91" s="39">
        <v>86000.8</v>
      </c>
      <c r="J91" s="39">
        <v>32160.21689</v>
      </c>
      <c r="K91" s="39">
        <v>32361</v>
      </c>
      <c r="L91" s="101" t="s">
        <v>1144</v>
      </c>
      <c r="M91" s="157"/>
      <c r="N91" s="157"/>
      <c r="O91" s="87"/>
      <c r="P91" s="101" t="str">
        <f t="shared" si="6"/>
        <v>Освоение 37,6%</v>
      </c>
      <c r="Q91" s="158"/>
      <c r="R91" s="50"/>
    </row>
    <row r="92" spans="1:18" ht="99.75" customHeight="1">
      <c r="A92" s="73" t="s">
        <v>1145</v>
      </c>
      <c r="B92" s="3" t="s">
        <v>613</v>
      </c>
      <c r="C92" s="39">
        <v>11598.4</v>
      </c>
      <c r="D92" s="39">
        <v>8473.3164</v>
      </c>
      <c r="E92" s="39">
        <v>0</v>
      </c>
      <c r="F92" s="39">
        <v>0</v>
      </c>
      <c r="G92" s="39">
        <v>0</v>
      </c>
      <c r="H92" s="39">
        <v>0</v>
      </c>
      <c r="I92" s="39">
        <v>11598.4</v>
      </c>
      <c r="J92" s="39">
        <v>8473.3164</v>
      </c>
      <c r="K92" s="39">
        <v>8473</v>
      </c>
      <c r="L92" s="101" t="s">
        <v>1146</v>
      </c>
      <c r="M92" s="157"/>
      <c r="N92" s="157"/>
      <c r="O92" s="87"/>
      <c r="P92" s="101" t="str">
        <f t="shared" si="6"/>
        <v>Освоение 73,1%</v>
      </c>
      <c r="Q92" s="158"/>
      <c r="R92" s="50"/>
    </row>
    <row r="93" spans="1:18" ht="99.75" customHeight="1">
      <c r="A93" s="73" t="s">
        <v>1147</v>
      </c>
      <c r="B93" s="3" t="s">
        <v>614</v>
      </c>
      <c r="C93" s="39">
        <v>19183</v>
      </c>
      <c r="D93" s="39">
        <v>19143.15</v>
      </c>
      <c r="E93" s="39">
        <v>0</v>
      </c>
      <c r="F93" s="39">
        <v>0</v>
      </c>
      <c r="G93" s="39">
        <v>0</v>
      </c>
      <c r="H93" s="39">
        <v>0</v>
      </c>
      <c r="I93" s="39">
        <v>19183</v>
      </c>
      <c r="J93" s="39">
        <v>19143.15</v>
      </c>
      <c r="K93" s="39">
        <v>19143</v>
      </c>
      <c r="L93" s="101" t="s">
        <v>1148</v>
      </c>
      <c r="M93" s="157"/>
      <c r="N93" s="157"/>
      <c r="O93" s="87"/>
      <c r="P93" s="101" t="str">
        <f t="shared" si="6"/>
        <v>Освоение 99,8%</v>
      </c>
      <c r="Q93" s="158"/>
      <c r="R93" s="50"/>
    </row>
    <row r="94" spans="1:18" ht="99.75" customHeight="1">
      <c r="A94" s="73" t="s">
        <v>1149</v>
      </c>
      <c r="B94" s="3" t="s">
        <v>615</v>
      </c>
      <c r="C94" s="39">
        <v>4026.8</v>
      </c>
      <c r="D94" s="39">
        <v>0</v>
      </c>
      <c r="E94" s="39">
        <v>0</v>
      </c>
      <c r="F94" s="39">
        <v>0</v>
      </c>
      <c r="G94" s="39">
        <v>0</v>
      </c>
      <c r="H94" s="39">
        <v>0</v>
      </c>
      <c r="I94" s="39">
        <v>4026.8</v>
      </c>
      <c r="J94" s="39">
        <v>0</v>
      </c>
      <c r="K94" s="39">
        <v>0</v>
      </c>
      <c r="L94" s="101" t="s">
        <v>1140</v>
      </c>
      <c r="M94" s="157"/>
      <c r="N94" s="157"/>
      <c r="O94" s="87"/>
      <c r="P94" s="101" t="str">
        <f t="shared" si="6"/>
        <v>Освоение 0,0%</v>
      </c>
      <c r="Q94" s="158"/>
      <c r="R94" s="50"/>
    </row>
    <row r="95" spans="1:18" ht="99.75" customHeight="1">
      <c r="A95" s="73" t="s">
        <v>1150</v>
      </c>
      <c r="B95" s="3" t="s">
        <v>616</v>
      </c>
      <c r="C95" s="39">
        <v>10000</v>
      </c>
      <c r="D95" s="39">
        <v>0</v>
      </c>
      <c r="E95" s="39">
        <v>0</v>
      </c>
      <c r="F95" s="39">
        <v>0</v>
      </c>
      <c r="G95" s="39">
        <v>0</v>
      </c>
      <c r="H95" s="39">
        <v>0</v>
      </c>
      <c r="I95" s="39">
        <v>10000</v>
      </c>
      <c r="J95" s="39">
        <v>0</v>
      </c>
      <c r="K95" s="39">
        <v>0</v>
      </c>
      <c r="L95" s="101" t="s">
        <v>1140</v>
      </c>
      <c r="M95" s="157"/>
      <c r="N95" s="157"/>
      <c r="O95" s="87"/>
      <c r="P95" s="101" t="str">
        <f t="shared" si="6"/>
        <v>Освоение 0,0%</v>
      </c>
      <c r="Q95" s="158"/>
      <c r="R95" s="50"/>
    </row>
    <row r="96" spans="1:18" ht="99.75" customHeight="1">
      <c r="A96" s="77"/>
      <c r="B96" s="6" t="s">
        <v>32</v>
      </c>
      <c r="C96" s="38">
        <v>975246.9</v>
      </c>
      <c r="D96" s="38">
        <v>391085.95163</v>
      </c>
      <c r="E96" s="38">
        <v>0</v>
      </c>
      <c r="F96" s="38">
        <v>0</v>
      </c>
      <c r="G96" s="38">
        <v>0</v>
      </c>
      <c r="H96" s="38">
        <v>0</v>
      </c>
      <c r="I96" s="38">
        <v>975246.9</v>
      </c>
      <c r="J96" s="38">
        <v>391085.95163</v>
      </c>
      <c r="K96" s="38">
        <v>391085.952</v>
      </c>
      <c r="L96" s="100" t="s">
        <v>1151</v>
      </c>
      <c r="M96" s="157"/>
      <c r="N96" s="157"/>
      <c r="O96" s="87"/>
      <c r="P96" s="101" t="str">
        <f t="shared" si="6"/>
        <v>Освоение 40,1%</v>
      </c>
      <c r="Q96" s="158"/>
      <c r="R96" s="50"/>
    </row>
    <row r="97" spans="1:18" ht="99.75" customHeight="1">
      <c r="A97" s="73"/>
      <c r="B97" s="3" t="s">
        <v>241</v>
      </c>
      <c r="C97" s="39">
        <v>877611.1</v>
      </c>
      <c r="D97" s="39">
        <v>366777.16963</v>
      </c>
      <c r="E97" s="39">
        <v>0</v>
      </c>
      <c r="F97" s="39">
        <v>0</v>
      </c>
      <c r="G97" s="39">
        <v>0</v>
      </c>
      <c r="H97" s="39">
        <v>0</v>
      </c>
      <c r="I97" s="39">
        <v>877611.1</v>
      </c>
      <c r="J97" s="39">
        <v>366777.16963</v>
      </c>
      <c r="K97" s="39">
        <v>366777.17</v>
      </c>
      <c r="L97" s="101" t="s">
        <v>1152</v>
      </c>
      <c r="M97" s="157"/>
      <c r="N97" s="157"/>
      <c r="O97" s="87"/>
      <c r="P97" s="101" t="str">
        <f t="shared" si="6"/>
        <v>Освоение 41,8%</v>
      </c>
      <c r="Q97" s="158"/>
      <c r="R97" s="50"/>
    </row>
    <row r="98" spans="1:18" ht="99.75" customHeight="1">
      <c r="A98" s="73" t="s">
        <v>1153</v>
      </c>
      <c r="B98" s="3" t="s">
        <v>617</v>
      </c>
      <c r="C98" s="39">
        <v>869708.8</v>
      </c>
      <c r="D98" s="39">
        <v>363024.74163</v>
      </c>
      <c r="E98" s="39">
        <v>0</v>
      </c>
      <c r="F98" s="39">
        <v>0</v>
      </c>
      <c r="G98" s="39">
        <v>0</v>
      </c>
      <c r="H98" s="39">
        <v>0</v>
      </c>
      <c r="I98" s="39">
        <v>869708.8</v>
      </c>
      <c r="J98" s="39">
        <v>363024.74163</v>
      </c>
      <c r="K98" s="39">
        <v>363024.742</v>
      </c>
      <c r="L98" s="101" t="s">
        <v>1154</v>
      </c>
      <c r="M98" s="157"/>
      <c r="N98" s="157"/>
      <c r="O98" s="87"/>
      <c r="P98" s="101" t="str">
        <f t="shared" si="6"/>
        <v>Освоение 41,7%</v>
      </c>
      <c r="Q98" s="158"/>
      <c r="R98" s="50"/>
    </row>
    <row r="99" spans="1:18" ht="99.75" customHeight="1">
      <c r="A99" s="73" t="s">
        <v>1155</v>
      </c>
      <c r="B99" s="3" t="s">
        <v>618</v>
      </c>
      <c r="C99" s="39">
        <v>7902.3</v>
      </c>
      <c r="D99" s="39">
        <v>3752.428</v>
      </c>
      <c r="E99" s="39">
        <v>0</v>
      </c>
      <c r="F99" s="39">
        <v>0</v>
      </c>
      <c r="G99" s="39">
        <v>0</v>
      </c>
      <c r="H99" s="39">
        <v>0</v>
      </c>
      <c r="I99" s="39">
        <v>7902.3</v>
      </c>
      <c r="J99" s="39">
        <v>3752.428</v>
      </c>
      <c r="K99" s="39">
        <v>3752.428</v>
      </c>
      <c r="L99" s="101" t="s">
        <v>619</v>
      </c>
      <c r="M99" s="157"/>
      <c r="N99" s="157"/>
      <c r="O99" s="87"/>
      <c r="P99" s="101" t="str">
        <f t="shared" si="6"/>
        <v>Проект утвержден</v>
      </c>
      <c r="Q99" s="158"/>
      <c r="R99" s="50"/>
    </row>
    <row r="100" spans="1:18" ht="99.75" customHeight="1">
      <c r="A100" s="73"/>
      <c r="B100" s="3" t="s">
        <v>237</v>
      </c>
      <c r="C100" s="39">
        <v>97635.8</v>
      </c>
      <c r="D100" s="39">
        <v>24308.782</v>
      </c>
      <c r="E100" s="39">
        <v>0</v>
      </c>
      <c r="F100" s="39">
        <v>0</v>
      </c>
      <c r="G100" s="39">
        <v>0</v>
      </c>
      <c r="H100" s="39">
        <v>0</v>
      </c>
      <c r="I100" s="39">
        <v>97635.8</v>
      </c>
      <c r="J100" s="39">
        <v>24308.782</v>
      </c>
      <c r="K100" s="39">
        <v>24308.782</v>
      </c>
      <c r="L100" s="101" t="s">
        <v>1156</v>
      </c>
      <c r="M100" s="157"/>
      <c r="N100" s="157"/>
      <c r="O100" s="87"/>
      <c r="P100" s="101" t="str">
        <f t="shared" si="6"/>
        <v>Освоение 24,9%</v>
      </c>
      <c r="Q100" s="158"/>
      <c r="R100" s="50"/>
    </row>
    <row r="101" spans="1:18" ht="99.75" customHeight="1">
      <c r="A101" s="73" t="s">
        <v>1157</v>
      </c>
      <c r="B101" s="3" t="s">
        <v>620</v>
      </c>
      <c r="C101" s="39">
        <v>97635.8</v>
      </c>
      <c r="D101" s="39">
        <v>24308.782</v>
      </c>
      <c r="E101" s="39">
        <v>0</v>
      </c>
      <c r="F101" s="39">
        <v>0</v>
      </c>
      <c r="G101" s="39">
        <v>0</v>
      </c>
      <c r="H101" s="39">
        <v>0</v>
      </c>
      <c r="I101" s="39">
        <v>97635.8</v>
      </c>
      <c r="J101" s="39">
        <v>24308.782</v>
      </c>
      <c r="K101" s="39">
        <v>24308.782</v>
      </c>
      <c r="L101" s="101" t="s">
        <v>1156</v>
      </c>
      <c r="M101" s="157"/>
      <c r="N101" s="157"/>
      <c r="O101" s="87"/>
      <c r="P101" s="101" t="str">
        <f t="shared" si="6"/>
        <v>Освоение 24,9%</v>
      </c>
      <c r="Q101" s="158"/>
      <c r="R101" s="50"/>
    </row>
    <row r="102" spans="1:18" ht="99.75" customHeight="1">
      <c r="A102" s="77"/>
      <c r="B102" s="6" t="s">
        <v>243</v>
      </c>
      <c r="C102" s="38">
        <v>2341289.8</v>
      </c>
      <c r="D102" s="38">
        <v>1551196.73474</v>
      </c>
      <c r="E102" s="38">
        <v>0</v>
      </c>
      <c r="F102" s="38">
        <v>0</v>
      </c>
      <c r="G102" s="38">
        <v>0</v>
      </c>
      <c r="H102" s="38">
        <v>0</v>
      </c>
      <c r="I102" s="38">
        <v>2341289.8</v>
      </c>
      <c r="J102" s="38">
        <v>1551196.73474</v>
      </c>
      <c r="K102" s="38">
        <v>1556720.583</v>
      </c>
      <c r="L102" s="100" t="s">
        <v>1158</v>
      </c>
      <c r="M102" s="157"/>
      <c r="N102" s="157"/>
      <c r="O102" s="87"/>
      <c r="P102" s="101" t="str">
        <f t="shared" si="6"/>
        <v>Освоение 66,5%</v>
      </c>
      <c r="Q102" s="158"/>
      <c r="R102" s="50"/>
    </row>
    <row r="103" spans="1:18" ht="99.75" customHeight="1">
      <c r="A103" s="73"/>
      <c r="B103" s="3" t="s">
        <v>241</v>
      </c>
      <c r="C103" s="39">
        <v>1923165.9</v>
      </c>
      <c r="D103" s="39">
        <v>1377383.34574</v>
      </c>
      <c r="E103" s="39">
        <v>0</v>
      </c>
      <c r="F103" s="39">
        <v>0</v>
      </c>
      <c r="G103" s="39">
        <v>0</v>
      </c>
      <c r="H103" s="39">
        <v>0</v>
      </c>
      <c r="I103" s="39">
        <v>1923165.9</v>
      </c>
      <c r="J103" s="39">
        <v>1377383.34574</v>
      </c>
      <c r="K103" s="39">
        <v>1377383.346</v>
      </c>
      <c r="L103" s="101" t="s">
        <v>1159</v>
      </c>
      <c r="M103" s="157"/>
      <c r="N103" s="157"/>
      <c r="O103" s="87"/>
      <c r="P103" s="101" t="str">
        <f t="shared" si="6"/>
        <v>Освоение 71,6%</v>
      </c>
      <c r="Q103" s="158"/>
      <c r="R103" s="50"/>
    </row>
    <row r="104" spans="1:18" ht="99.75" customHeight="1">
      <c r="A104" s="73" t="s">
        <v>1160</v>
      </c>
      <c r="B104" s="3" t="s">
        <v>621</v>
      </c>
      <c r="C104" s="39">
        <v>528694.6</v>
      </c>
      <c r="D104" s="39">
        <v>4030.60492</v>
      </c>
      <c r="E104" s="39">
        <v>0</v>
      </c>
      <c r="F104" s="39">
        <v>0</v>
      </c>
      <c r="G104" s="39">
        <v>0</v>
      </c>
      <c r="H104" s="39">
        <v>0</v>
      </c>
      <c r="I104" s="39">
        <v>528694.6</v>
      </c>
      <c r="J104" s="39">
        <v>4030.60492</v>
      </c>
      <c r="K104" s="39">
        <v>4030.605</v>
      </c>
      <c r="L104" s="101" t="s">
        <v>1161</v>
      </c>
      <c r="M104" s="157"/>
      <c r="N104" s="157"/>
      <c r="O104" s="87"/>
      <c r="P104" s="101" t="str">
        <f t="shared" si="6"/>
        <v>Освоение 0,8%</v>
      </c>
      <c r="Q104" s="158"/>
      <c r="R104" s="50"/>
    </row>
    <row r="105" spans="1:18" ht="99.75" customHeight="1">
      <c r="A105" s="73" t="s">
        <v>1162</v>
      </c>
      <c r="B105" s="3" t="s">
        <v>622</v>
      </c>
      <c r="C105" s="39">
        <v>1394471.3</v>
      </c>
      <c r="D105" s="39">
        <v>1373352.74082</v>
      </c>
      <c r="E105" s="39">
        <v>0</v>
      </c>
      <c r="F105" s="39">
        <v>0</v>
      </c>
      <c r="G105" s="39">
        <v>0</v>
      </c>
      <c r="H105" s="39">
        <v>0</v>
      </c>
      <c r="I105" s="39">
        <v>1394471.3</v>
      </c>
      <c r="J105" s="39">
        <v>1373352.74082</v>
      </c>
      <c r="K105" s="39">
        <v>1373352.741</v>
      </c>
      <c r="L105" s="101" t="s">
        <v>1163</v>
      </c>
      <c r="M105" s="157"/>
      <c r="N105" s="157"/>
      <c r="O105" s="87"/>
      <c r="P105" s="101" t="str">
        <f t="shared" si="6"/>
        <v>Освоение 98,5%</v>
      </c>
      <c r="Q105" s="158"/>
      <c r="R105" s="50"/>
    </row>
    <row r="106" spans="1:18" ht="99.75" customHeight="1">
      <c r="A106" s="73"/>
      <c r="B106" s="3" t="s">
        <v>244</v>
      </c>
      <c r="C106" s="39">
        <v>418123.9</v>
      </c>
      <c r="D106" s="39">
        <v>173813.389</v>
      </c>
      <c r="E106" s="39">
        <v>0</v>
      </c>
      <c r="F106" s="39">
        <v>0</v>
      </c>
      <c r="G106" s="39">
        <v>0</v>
      </c>
      <c r="H106" s="39">
        <v>0</v>
      </c>
      <c r="I106" s="39">
        <v>418123.9</v>
      </c>
      <c r="J106" s="39">
        <v>173813.389</v>
      </c>
      <c r="K106" s="39">
        <v>179337.237</v>
      </c>
      <c r="L106" s="101" t="s">
        <v>1164</v>
      </c>
      <c r="M106" s="157"/>
      <c r="N106" s="157"/>
      <c r="O106" s="87"/>
      <c r="P106" s="101" t="str">
        <f t="shared" si="6"/>
        <v>Освоение 42,9%</v>
      </c>
      <c r="Q106" s="158"/>
      <c r="R106" s="50"/>
    </row>
    <row r="107" spans="1:18" ht="99.75" customHeight="1">
      <c r="A107" s="73" t="s">
        <v>1165</v>
      </c>
      <c r="B107" s="3" t="s">
        <v>623</v>
      </c>
      <c r="C107" s="39">
        <v>418123.9</v>
      </c>
      <c r="D107" s="39">
        <v>173813.389</v>
      </c>
      <c r="E107" s="39">
        <v>0</v>
      </c>
      <c r="F107" s="39">
        <v>0</v>
      </c>
      <c r="G107" s="39">
        <v>0</v>
      </c>
      <c r="H107" s="39">
        <v>0</v>
      </c>
      <c r="I107" s="39">
        <v>418123.9</v>
      </c>
      <c r="J107" s="39">
        <v>173813.389</v>
      </c>
      <c r="K107" s="39">
        <v>179337.237</v>
      </c>
      <c r="L107" s="101" t="s">
        <v>1164</v>
      </c>
      <c r="M107" s="157"/>
      <c r="N107" s="157"/>
      <c r="O107" s="87"/>
      <c r="P107" s="101" t="str">
        <f t="shared" si="6"/>
        <v>Освоение 42,9%</v>
      </c>
      <c r="Q107" s="158"/>
      <c r="R107" s="50"/>
    </row>
    <row r="108" spans="1:18" ht="99.75" customHeight="1">
      <c r="A108" s="77"/>
      <c r="B108" s="6" t="s">
        <v>110</v>
      </c>
      <c r="C108" s="38">
        <v>2575519.3</v>
      </c>
      <c r="D108" s="38">
        <v>1766080.90814</v>
      </c>
      <c r="E108" s="38">
        <v>0</v>
      </c>
      <c r="F108" s="38">
        <v>0</v>
      </c>
      <c r="G108" s="38">
        <v>0</v>
      </c>
      <c r="H108" s="38">
        <v>0</v>
      </c>
      <c r="I108" s="38">
        <v>2575519.3</v>
      </c>
      <c r="J108" s="38">
        <v>1766080.90814</v>
      </c>
      <c r="K108" s="38">
        <v>1731569.715</v>
      </c>
      <c r="L108" s="100" t="s">
        <v>1166</v>
      </c>
      <c r="M108" s="157"/>
      <c r="N108" s="157"/>
      <c r="O108" s="87"/>
      <c r="P108" s="101" t="str">
        <f t="shared" si="6"/>
        <v>Освоение 67,2%</v>
      </c>
      <c r="Q108" s="158"/>
      <c r="R108" s="50"/>
    </row>
    <row r="109" spans="1:18" ht="99.75" customHeight="1">
      <c r="A109" s="73"/>
      <c r="B109" s="3" t="s">
        <v>241</v>
      </c>
      <c r="C109" s="39">
        <v>2575519.3</v>
      </c>
      <c r="D109" s="39">
        <v>1766080.90814</v>
      </c>
      <c r="E109" s="39">
        <v>0</v>
      </c>
      <c r="F109" s="39">
        <v>0</v>
      </c>
      <c r="G109" s="39">
        <v>0</v>
      </c>
      <c r="H109" s="39">
        <v>0</v>
      </c>
      <c r="I109" s="39">
        <v>2575519.3</v>
      </c>
      <c r="J109" s="39">
        <v>1766080.90814</v>
      </c>
      <c r="K109" s="39">
        <v>1731569.715</v>
      </c>
      <c r="L109" s="101" t="s">
        <v>1166</v>
      </c>
      <c r="M109" s="157"/>
      <c r="N109" s="157"/>
      <c r="O109" s="87"/>
      <c r="P109" s="101" t="str">
        <f t="shared" si="6"/>
        <v>Освоение 67,2%</v>
      </c>
      <c r="Q109" s="158"/>
      <c r="R109" s="50"/>
    </row>
    <row r="110" spans="1:18" ht="99.75" customHeight="1">
      <c r="A110" s="73" t="s">
        <v>1167</v>
      </c>
      <c r="B110" s="3" t="s">
        <v>624</v>
      </c>
      <c r="C110" s="39">
        <v>2212.8</v>
      </c>
      <c r="D110" s="39">
        <v>0</v>
      </c>
      <c r="E110" s="39">
        <v>0</v>
      </c>
      <c r="F110" s="39">
        <v>0</v>
      </c>
      <c r="G110" s="39">
        <v>0</v>
      </c>
      <c r="H110" s="39">
        <v>0</v>
      </c>
      <c r="I110" s="39">
        <v>2212.8</v>
      </c>
      <c r="J110" s="39">
        <v>0</v>
      </c>
      <c r="K110" s="39">
        <v>0</v>
      </c>
      <c r="L110" s="101" t="s">
        <v>1140</v>
      </c>
      <c r="M110" s="157"/>
      <c r="N110" s="157"/>
      <c r="O110" s="87"/>
      <c r="P110" s="101" t="str">
        <f t="shared" si="6"/>
        <v>Освоение 0,0%</v>
      </c>
      <c r="Q110" s="158"/>
      <c r="R110" s="50"/>
    </row>
    <row r="111" spans="1:18" ht="99.75" customHeight="1">
      <c r="A111" s="73" t="s">
        <v>1168</v>
      </c>
      <c r="B111" s="3" t="s">
        <v>625</v>
      </c>
      <c r="C111" s="39">
        <v>9864.8</v>
      </c>
      <c r="D111" s="39">
        <v>0</v>
      </c>
      <c r="E111" s="39">
        <v>0</v>
      </c>
      <c r="F111" s="39">
        <v>0</v>
      </c>
      <c r="G111" s="39">
        <v>0</v>
      </c>
      <c r="H111" s="39">
        <v>0</v>
      </c>
      <c r="I111" s="39">
        <v>9864.8</v>
      </c>
      <c r="J111" s="39">
        <v>0</v>
      </c>
      <c r="K111" s="39">
        <v>0</v>
      </c>
      <c r="L111" s="101" t="s">
        <v>1140</v>
      </c>
      <c r="M111" s="157"/>
      <c r="N111" s="157"/>
      <c r="O111" s="87"/>
      <c r="P111" s="101" t="str">
        <f t="shared" si="6"/>
        <v>Освоение 0,0%</v>
      </c>
      <c r="Q111" s="158"/>
      <c r="R111" s="50"/>
    </row>
    <row r="112" spans="1:18" ht="99.75" customHeight="1">
      <c r="A112" s="73" t="s">
        <v>1169</v>
      </c>
      <c r="B112" s="3" t="s">
        <v>626</v>
      </c>
      <c r="C112" s="39">
        <v>2500000</v>
      </c>
      <c r="D112" s="39">
        <v>1717222.10114</v>
      </c>
      <c r="E112" s="39">
        <v>0</v>
      </c>
      <c r="F112" s="39">
        <v>0</v>
      </c>
      <c r="G112" s="39">
        <v>0</v>
      </c>
      <c r="H112" s="39">
        <v>0</v>
      </c>
      <c r="I112" s="39">
        <v>2500000</v>
      </c>
      <c r="J112" s="39">
        <v>1717222.10114</v>
      </c>
      <c r="K112" s="39">
        <v>1682710.908</v>
      </c>
      <c r="L112" s="101" t="s">
        <v>1170</v>
      </c>
      <c r="M112" s="157"/>
      <c r="N112" s="157"/>
      <c r="O112" s="87"/>
      <c r="P112" s="101" t="str">
        <f t="shared" si="6"/>
        <v>Освоение 67,3%</v>
      </c>
      <c r="Q112" s="158"/>
      <c r="R112" s="50"/>
    </row>
    <row r="113" spans="1:18" ht="99.75" customHeight="1">
      <c r="A113" s="73" t="s">
        <v>1171</v>
      </c>
      <c r="B113" s="3" t="s">
        <v>627</v>
      </c>
      <c r="C113" s="39">
        <v>63441.7</v>
      </c>
      <c r="D113" s="39">
        <v>48858.807</v>
      </c>
      <c r="E113" s="39">
        <v>0</v>
      </c>
      <c r="F113" s="39">
        <v>0</v>
      </c>
      <c r="G113" s="39">
        <v>0</v>
      </c>
      <c r="H113" s="39">
        <v>0</v>
      </c>
      <c r="I113" s="39">
        <v>63441.7</v>
      </c>
      <c r="J113" s="39">
        <v>48858.807</v>
      </c>
      <c r="K113" s="39">
        <v>48858.807</v>
      </c>
      <c r="L113" s="101" t="s">
        <v>1172</v>
      </c>
      <c r="M113" s="157"/>
      <c r="N113" s="157"/>
      <c r="O113" s="87"/>
      <c r="P113" s="101" t="str">
        <f t="shared" si="6"/>
        <v>Освоение 77,0%</v>
      </c>
      <c r="Q113" s="158"/>
      <c r="R113" s="50"/>
    </row>
    <row r="114" spans="1:18" ht="99.75" customHeight="1">
      <c r="A114" s="77"/>
      <c r="B114" s="6" t="s">
        <v>33</v>
      </c>
      <c r="C114" s="38">
        <v>602239</v>
      </c>
      <c r="D114" s="38">
        <v>353074.50417</v>
      </c>
      <c r="E114" s="38">
        <v>0</v>
      </c>
      <c r="F114" s="38">
        <v>0</v>
      </c>
      <c r="G114" s="38">
        <v>0</v>
      </c>
      <c r="H114" s="38">
        <v>0</v>
      </c>
      <c r="I114" s="38">
        <v>602239</v>
      </c>
      <c r="J114" s="38">
        <v>353074.50417</v>
      </c>
      <c r="K114" s="38">
        <v>279620.464</v>
      </c>
      <c r="L114" s="100" t="s">
        <v>1173</v>
      </c>
      <c r="M114" s="157"/>
      <c r="N114" s="157"/>
      <c r="O114" s="87"/>
      <c r="P114" s="101" t="str">
        <f t="shared" si="6"/>
        <v>Освоение 46,4%</v>
      </c>
      <c r="Q114" s="158"/>
      <c r="R114" s="50"/>
    </row>
    <row r="115" spans="1:18" ht="99.75" customHeight="1">
      <c r="A115" s="73"/>
      <c r="B115" s="3" t="s">
        <v>241</v>
      </c>
      <c r="C115" s="39">
        <v>602239</v>
      </c>
      <c r="D115" s="39">
        <v>353074.50417</v>
      </c>
      <c r="E115" s="39">
        <v>0</v>
      </c>
      <c r="F115" s="39">
        <v>0</v>
      </c>
      <c r="G115" s="39">
        <v>0</v>
      </c>
      <c r="H115" s="39">
        <v>0</v>
      </c>
      <c r="I115" s="39">
        <v>602239</v>
      </c>
      <c r="J115" s="39">
        <v>353074.50417</v>
      </c>
      <c r="K115" s="39">
        <v>279620.464</v>
      </c>
      <c r="L115" s="101" t="s">
        <v>1173</v>
      </c>
      <c r="M115" s="157"/>
      <c r="N115" s="157"/>
      <c r="O115" s="87"/>
      <c r="P115" s="101" t="str">
        <f t="shared" si="6"/>
        <v>Освоение 46,4%</v>
      </c>
      <c r="Q115" s="158"/>
      <c r="R115" s="50"/>
    </row>
    <row r="116" spans="1:18" ht="99.75" customHeight="1">
      <c r="A116" s="73" t="s">
        <v>1174</v>
      </c>
      <c r="B116" s="3" t="s">
        <v>628</v>
      </c>
      <c r="C116" s="39">
        <v>1530.9</v>
      </c>
      <c r="D116" s="39">
        <v>0</v>
      </c>
      <c r="E116" s="39">
        <v>0</v>
      </c>
      <c r="F116" s="39">
        <v>0</v>
      </c>
      <c r="G116" s="39">
        <v>0</v>
      </c>
      <c r="H116" s="39">
        <v>0</v>
      </c>
      <c r="I116" s="39">
        <v>1530.9</v>
      </c>
      <c r="J116" s="39">
        <v>0</v>
      </c>
      <c r="K116" s="39">
        <v>0</v>
      </c>
      <c r="L116" s="101" t="s">
        <v>1140</v>
      </c>
      <c r="M116" s="157"/>
      <c r="N116" s="157"/>
      <c r="O116" s="87"/>
      <c r="P116" s="101" t="str">
        <f t="shared" si="6"/>
        <v>Освоение 0,0%</v>
      </c>
      <c r="Q116" s="158"/>
      <c r="R116" s="50"/>
    </row>
    <row r="117" spans="1:18" ht="99.75" customHeight="1">
      <c r="A117" s="73" t="s">
        <v>1175</v>
      </c>
      <c r="B117" s="3" t="s">
        <v>629</v>
      </c>
      <c r="C117" s="39">
        <v>708.1</v>
      </c>
      <c r="D117" s="39">
        <v>0</v>
      </c>
      <c r="E117" s="39">
        <v>0</v>
      </c>
      <c r="F117" s="39">
        <v>0</v>
      </c>
      <c r="G117" s="39">
        <v>0</v>
      </c>
      <c r="H117" s="39">
        <v>0</v>
      </c>
      <c r="I117" s="39">
        <v>708.1</v>
      </c>
      <c r="J117" s="39">
        <v>0</v>
      </c>
      <c r="K117" s="39">
        <v>0</v>
      </c>
      <c r="L117" s="101" t="s">
        <v>1140</v>
      </c>
      <c r="M117" s="157"/>
      <c r="N117" s="157"/>
      <c r="O117" s="87"/>
      <c r="P117" s="101" t="str">
        <f t="shared" si="6"/>
        <v>Освоение 0,0%</v>
      </c>
      <c r="Q117" s="158"/>
      <c r="R117" s="50"/>
    </row>
    <row r="118" spans="1:18" ht="99.75" customHeight="1">
      <c r="A118" s="73" t="s">
        <v>1176</v>
      </c>
      <c r="B118" s="3" t="s">
        <v>630</v>
      </c>
      <c r="C118" s="39">
        <v>300000</v>
      </c>
      <c r="D118" s="39">
        <v>155537.83399</v>
      </c>
      <c r="E118" s="39">
        <v>0</v>
      </c>
      <c r="F118" s="39">
        <v>0</v>
      </c>
      <c r="G118" s="39">
        <v>0</v>
      </c>
      <c r="H118" s="39">
        <v>0</v>
      </c>
      <c r="I118" s="39">
        <v>300000</v>
      </c>
      <c r="J118" s="39">
        <v>155537.83399</v>
      </c>
      <c r="K118" s="39">
        <v>82083.794</v>
      </c>
      <c r="L118" s="101" t="s">
        <v>1177</v>
      </c>
      <c r="M118" s="157"/>
      <c r="N118" s="157"/>
      <c r="O118" s="87"/>
      <c r="P118" s="101" t="str">
        <f t="shared" si="6"/>
        <v>Освоение 27,4%</v>
      </c>
      <c r="Q118" s="158"/>
      <c r="R118" s="50"/>
    </row>
    <row r="119" spans="1:18" ht="99.75" customHeight="1">
      <c r="A119" s="73" t="s">
        <v>1178</v>
      </c>
      <c r="B119" s="3" t="s">
        <v>1179</v>
      </c>
      <c r="C119" s="39">
        <v>300000</v>
      </c>
      <c r="D119" s="39">
        <v>197536.67018</v>
      </c>
      <c r="E119" s="39">
        <v>0</v>
      </c>
      <c r="F119" s="39">
        <v>0</v>
      </c>
      <c r="G119" s="39">
        <v>0</v>
      </c>
      <c r="H119" s="39">
        <v>0</v>
      </c>
      <c r="I119" s="39">
        <v>300000</v>
      </c>
      <c r="J119" s="39">
        <v>197536.67018</v>
      </c>
      <c r="K119" s="39">
        <v>197536.67</v>
      </c>
      <c r="L119" s="101" t="s">
        <v>1180</v>
      </c>
      <c r="M119" s="157"/>
      <c r="N119" s="157"/>
      <c r="O119" s="87"/>
      <c r="P119" s="101" t="str">
        <f t="shared" si="6"/>
        <v>Освоение 65,8%</v>
      </c>
      <c r="Q119" s="158"/>
      <c r="R119" s="50"/>
    </row>
    <row r="120" spans="1:18" ht="99.75" customHeight="1">
      <c r="A120" s="77"/>
      <c r="B120" s="6" t="s">
        <v>245</v>
      </c>
      <c r="C120" s="38">
        <v>686303.6</v>
      </c>
      <c r="D120" s="38">
        <v>404923.39953</v>
      </c>
      <c r="E120" s="38">
        <v>0</v>
      </c>
      <c r="F120" s="38">
        <v>0</v>
      </c>
      <c r="G120" s="38">
        <v>0</v>
      </c>
      <c r="H120" s="38">
        <v>0</v>
      </c>
      <c r="I120" s="38">
        <v>686303.6</v>
      </c>
      <c r="J120" s="38">
        <v>404923.39953</v>
      </c>
      <c r="K120" s="38">
        <v>404910.022</v>
      </c>
      <c r="L120" s="100" t="s">
        <v>1181</v>
      </c>
      <c r="M120" s="157"/>
      <c r="N120" s="157"/>
      <c r="O120" s="87"/>
      <c r="P120" s="101" t="str">
        <f t="shared" si="6"/>
        <v>Освоение 59,0%</v>
      </c>
      <c r="Q120" s="158"/>
      <c r="R120" s="50"/>
    </row>
    <row r="121" spans="1:18" ht="99.75" customHeight="1">
      <c r="A121" s="73"/>
      <c r="B121" s="3" t="s">
        <v>241</v>
      </c>
      <c r="C121" s="39">
        <v>686303.6</v>
      </c>
      <c r="D121" s="39">
        <v>404923.39953</v>
      </c>
      <c r="E121" s="39">
        <v>0</v>
      </c>
      <c r="F121" s="39">
        <v>0</v>
      </c>
      <c r="G121" s="39">
        <v>0</v>
      </c>
      <c r="H121" s="39">
        <v>0</v>
      </c>
      <c r="I121" s="39">
        <v>686303.6</v>
      </c>
      <c r="J121" s="39">
        <v>404923.39953</v>
      </c>
      <c r="K121" s="39">
        <v>404910.022</v>
      </c>
      <c r="L121" s="101" t="s">
        <v>1181</v>
      </c>
      <c r="M121" s="157"/>
      <c r="N121" s="157"/>
      <c r="O121" s="87"/>
      <c r="P121" s="101" t="str">
        <f t="shared" si="6"/>
        <v>Освоение 59,0%</v>
      </c>
      <c r="Q121" s="158"/>
      <c r="R121" s="50"/>
    </row>
    <row r="122" spans="1:18" ht="99.75" customHeight="1">
      <c r="A122" s="73" t="s">
        <v>1182</v>
      </c>
      <c r="B122" s="3" t="s">
        <v>631</v>
      </c>
      <c r="C122" s="39">
        <v>11796.6</v>
      </c>
      <c r="D122" s="39">
        <v>0</v>
      </c>
      <c r="E122" s="39">
        <v>0</v>
      </c>
      <c r="F122" s="39">
        <v>0</v>
      </c>
      <c r="G122" s="39">
        <v>0</v>
      </c>
      <c r="H122" s="39">
        <v>0</v>
      </c>
      <c r="I122" s="39">
        <v>11796.6</v>
      </c>
      <c r="J122" s="39">
        <v>0</v>
      </c>
      <c r="K122" s="39">
        <v>0</v>
      </c>
      <c r="L122" s="101" t="s">
        <v>1140</v>
      </c>
      <c r="M122" s="157"/>
      <c r="N122" s="157"/>
      <c r="O122" s="87"/>
      <c r="P122" s="101" t="str">
        <f t="shared" si="6"/>
        <v>Освоение 0,0%</v>
      </c>
      <c r="Q122" s="158"/>
      <c r="R122" s="50"/>
    </row>
    <row r="123" spans="1:18" ht="99.75" customHeight="1">
      <c r="A123" s="73" t="s">
        <v>1183</v>
      </c>
      <c r="B123" s="3" t="s">
        <v>632</v>
      </c>
      <c r="C123" s="39">
        <v>674507</v>
      </c>
      <c r="D123" s="39">
        <v>404923.39953</v>
      </c>
      <c r="E123" s="39">
        <v>0</v>
      </c>
      <c r="F123" s="39">
        <v>0</v>
      </c>
      <c r="G123" s="39">
        <v>0</v>
      </c>
      <c r="H123" s="39">
        <v>0</v>
      </c>
      <c r="I123" s="39">
        <v>674507</v>
      </c>
      <c r="J123" s="39">
        <v>404923.39953</v>
      </c>
      <c r="K123" s="39">
        <v>404910.022</v>
      </c>
      <c r="L123" s="101" t="s">
        <v>1184</v>
      </c>
      <c r="M123" s="157"/>
      <c r="N123" s="157"/>
      <c r="O123" s="87"/>
      <c r="P123" s="101" t="str">
        <f t="shared" si="6"/>
        <v>Освоение 60,0%</v>
      </c>
      <c r="Q123" s="158"/>
      <c r="R123" s="50"/>
    </row>
    <row r="124" spans="1:18" ht="99.75" customHeight="1">
      <c r="A124" s="77"/>
      <c r="B124" s="6" t="s">
        <v>246</v>
      </c>
      <c r="C124" s="38">
        <v>195800</v>
      </c>
      <c r="D124" s="38">
        <v>33995.5</v>
      </c>
      <c r="E124" s="38">
        <v>0</v>
      </c>
      <c r="F124" s="38">
        <v>0</v>
      </c>
      <c r="G124" s="38">
        <v>0</v>
      </c>
      <c r="H124" s="38">
        <v>0</v>
      </c>
      <c r="I124" s="38">
        <v>195800</v>
      </c>
      <c r="J124" s="38">
        <v>33995.5</v>
      </c>
      <c r="K124" s="38">
        <v>33995.5</v>
      </c>
      <c r="L124" s="100" t="s">
        <v>1185</v>
      </c>
      <c r="M124" s="157"/>
      <c r="N124" s="157"/>
      <c r="O124" s="87"/>
      <c r="P124" s="101" t="str">
        <f t="shared" si="6"/>
        <v>Освоение 17,4%</v>
      </c>
      <c r="Q124" s="158"/>
      <c r="R124" s="50"/>
    </row>
    <row r="125" spans="1:18" ht="99.75" customHeight="1">
      <c r="A125" s="73"/>
      <c r="B125" s="3" t="s">
        <v>241</v>
      </c>
      <c r="C125" s="39">
        <v>195800</v>
      </c>
      <c r="D125" s="39">
        <v>33995.5</v>
      </c>
      <c r="E125" s="39">
        <v>0</v>
      </c>
      <c r="F125" s="39">
        <v>0</v>
      </c>
      <c r="G125" s="39">
        <v>0</v>
      </c>
      <c r="H125" s="39">
        <v>0</v>
      </c>
      <c r="I125" s="39">
        <v>195800</v>
      </c>
      <c r="J125" s="39">
        <v>33995.5</v>
      </c>
      <c r="K125" s="39">
        <v>33995.5</v>
      </c>
      <c r="L125" s="101" t="s">
        <v>1185</v>
      </c>
      <c r="M125" s="157"/>
      <c r="N125" s="157"/>
      <c r="O125" s="87"/>
      <c r="P125" s="101" t="str">
        <f t="shared" si="6"/>
        <v>Освоение 17,4%</v>
      </c>
      <c r="Q125" s="158"/>
      <c r="R125" s="50"/>
    </row>
    <row r="126" spans="1:18" ht="99.75" customHeight="1">
      <c r="A126" s="73" t="s">
        <v>1186</v>
      </c>
      <c r="B126" s="3" t="s">
        <v>633</v>
      </c>
      <c r="C126" s="39">
        <v>20000</v>
      </c>
      <c r="D126" s="39">
        <v>0</v>
      </c>
      <c r="E126" s="39">
        <v>0</v>
      </c>
      <c r="F126" s="39">
        <v>0</v>
      </c>
      <c r="G126" s="39">
        <v>0</v>
      </c>
      <c r="H126" s="39">
        <v>0</v>
      </c>
      <c r="I126" s="39">
        <v>20000</v>
      </c>
      <c r="J126" s="39">
        <v>0</v>
      </c>
      <c r="K126" s="39">
        <v>0</v>
      </c>
      <c r="L126" s="101" t="s">
        <v>1140</v>
      </c>
      <c r="M126" s="157"/>
      <c r="N126" s="157"/>
      <c r="O126" s="87"/>
      <c r="P126" s="101" t="str">
        <f t="shared" si="6"/>
        <v>Освоение 0,0%</v>
      </c>
      <c r="Q126" s="158"/>
      <c r="R126" s="50"/>
    </row>
    <row r="127" spans="1:18" ht="99.75" customHeight="1">
      <c r="A127" s="73" t="s">
        <v>1187</v>
      </c>
      <c r="B127" s="3" t="s">
        <v>634</v>
      </c>
      <c r="C127" s="39">
        <v>130000</v>
      </c>
      <c r="D127" s="39">
        <v>0</v>
      </c>
      <c r="E127" s="39">
        <v>0</v>
      </c>
      <c r="F127" s="39">
        <v>0</v>
      </c>
      <c r="G127" s="39">
        <v>0</v>
      </c>
      <c r="H127" s="39">
        <v>0</v>
      </c>
      <c r="I127" s="39">
        <v>130000</v>
      </c>
      <c r="J127" s="39">
        <v>0</v>
      </c>
      <c r="K127" s="39">
        <v>0</v>
      </c>
      <c r="L127" s="101" t="s">
        <v>635</v>
      </c>
      <c r="M127" s="157"/>
      <c r="N127" s="157"/>
      <c r="O127" s="87"/>
      <c r="P127" s="101" t="str">
        <f t="shared" si="6"/>
        <v>Объект введен в эксплуатацию</v>
      </c>
      <c r="Q127" s="158"/>
      <c r="R127" s="50"/>
    </row>
    <row r="128" spans="1:18" ht="99.75" customHeight="1">
      <c r="A128" s="73" t="s">
        <v>1188</v>
      </c>
      <c r="B128" s="3" t="s">
        <v>636</v>
      </c>
      <c r="C128" s="39">
        <v>45800</v>
      </c>
      <c r="D128" s="39">
        <v>33995.5</v>
      </c>
      <c r="E128" s="39">
        <v>0</v>
      </c>
      <c r="F128" s="39">
        <v>0</v>
      </c>
      <c r="G128" s="39">
        <v>0</v>
      </c>
      <c r="H128" s="39">
        <v>0</v>
      </c>
      <c r="I128" s="39">
        <v>45800</v>
      </c>
      <c r="J128" s="39">
        <v>33995.5</v>
      </c>
      <c r="K128" s="39">
        <v>33995.5</v>
      </c>
      <c r="L128" s="101" t="s">
        <v>1189</v>
      </c>
      <c r="M128" s="157"/>
      <c r="N128" s="157"/>
      <c r="O128" s="87"/>
      <c r="P128" s="101" t="str">
        <f t="shared" si="6"/>
        <v>Освоение 74,2%</v>
      </c>
      <c r="Q128" s="158"/>
      <c r="R128" s="50"/>
    </row>
    <row r="129" spans="1:18" ht="99.75" customHeight="1">
      <c r="A129" s="77"/>
      <c r="B129" s="6" t="s">
        <v>247</v>
      </c>
      <c r="C129" s="38">
        <v>1506020</v>
      </c>
      <c r="D129" s="38">
        <v>456319.87365</v>
      </c>
      <c r="E129" s="38">
        <v>0</v>
      </c>
      <c r="F129" s="38">
        <v>0</v>
      </c>
      <c r="G129" s="38">
        <v>0</v>
      </c>
      <c r="H129" s="38">
        <v>0</v>
      </c>
      <c r="I129" s="38">
        <v>1506020</v>
      </c>
      <c r="J129" s="38">
        <v>456319.87365</v>
      </c>
      <c r="K129" s="38">
        <v>413394.037</v>
      </c>
      <c r="L129" s="100" t="s">
        <v>1177</v>
      </c>
      <c r="M129" s="157"/>
      <c r="N129" s="157"/>
      <c r="O129" s="87"/>
      <c r="P129" s="101" t="str">
        <f t="shared" si="6"/>
        <v>Освоение 27,4%</v>
      </c>
      <c r="Q129" s="158"/>
      <c r="R129" s="50"/>
    </row>
    <row r="130" spans="1:18" ht="99.75" customHeight="1">
      <c r="A130" s="73"/>
      <c r="B130" s="3" t="s">
        <v>241</v>
      </c>
      <c r="C130" s="39">
        <v>1506020</v>
      </c>
      <c r="D130" s="39">
        <v>456319.87365</v>
      </c>
      <c r="E130" s="39">
        <v>0</v>
      </c>
      <c r="F130" s="39">
        <v>0</v>
      </c>
      <c r="G130" s="39">
        <v>0</v>
      </c>
      <c r="H130" s="39">
        <v>0</v>
      </c>
      <c r="I130" s="39">
        <v>1506020</v>
      </c>
      <c r="J130" s="39">
        <v>456319.87365</v>
      </c>
      <c r="K130" s="39">
        <v>413394.037</v>
      </c>
      <c r="L130" s="101" t="s">
        <v>1177</v>
      </c>
      <c r="M130" s="157"/>
      <c r="N130" s="157"/>
      <c r="O130" s="87"/>
      <c r="P130" s="101" t="str">
        <f t="shared" si="6"/>
        <v>Освоение 27,4%</v>
      </c>
      <c r="Q130" s="158"/>
      <c r="R130" s="50"/>
    </row>
    <row r="131" spans="1:18" ht="99.75" customHeight="1">
      <c r="A131" s="73" t="s">
        <v>1190</v>
      </c>
      <c r="B131" s="3" t="s">
        <v>637</v>
      </c>
      <c r="C131" s="39">
        <v>20000</v>
      </c>
      <c r="D131" s="39">
        <v>0</v>
      </c>
      <c r="E131" s="39">
        <v>0</v>
      </c>
      <c r="F131" s="39">
        <v>0</v>
      </c>
      <c r="G131" s="39">
        <v>0</v>
      </c>
      <c r="H131" s="39">
        <v>0</v>
      </c>
      <c r="I131" s="39">
        <v>20000</v>
      </c>
      <c r="J131" s="39">
        <v>0</v>
      </c>
      <c r="K131" s="39">
        <v>0</v>
      </c>
      <c r="L131" s="101" t="s">
        <v>1140</v>
      </c>
      <c r="M131" s="157"/>
      <c r="N131" s="157"/>
      <c r="O131" s="87"/>
      <c r="P131" s="101" t="str">
        <f t="shared" si="6"/>
        <v>Освоение 0,0%</v>
      </c>
      <c r="Q131" s="158"/>
      <c r="R131" s="50"/>
    </row>
    <row r="132" spans="1:18" ht="99.75" customHeight="1">
      <c r="A132" s="73" t="s">
        <v>1191</v>
      </c>
      <c r="B132" s="3" t="s">
        <v>638</v>
      </c>
      <c r="C132" s="39">
        <v>495000</v>
      </c>
      <c r="D132" s="39">
        <v>81291.87379</v>
      </c>
      <c r="E132" s="39">
        <v>0</v>
      </c>
      <c r="F132" s="39">
        <v>0</v>
      </c>
      <c r="G132" s="39">
        <v>0</v>
      </c>
      <c r="H132" s="39">
        <v>0</v>
      </c>
      <c r="I132" s="39">
        <v>495000</v>
      </c>
      <c r="J132" s="39">
        <v>81291.87379</v>
      </c>
      <c r="K132" s="39">
        <v>81291.874</v>
      </c>
      <c r="L132" s="101" t="s">
        <v>1192</v>
      </c>
      <c r="M132" s="157"/>
      <c r="N132" s="157"/>
      <c r="O132" s="87"/>
      <c r="P132" s="101" t="str">
        <f t="shared" si="6"/>
        <v>Освоение 16,4%</v>
      </c>
      <c r="Q132" s="158"/>
      <c r="R132" s="50"/>
    </row>
    <row r="133" spans="1:18" ht="99.75" customHeight="1">
      <c r="A133" s="73" t="s">
        <v>1193</v>
      </c>
      <c r="B133" s="3" t="s">
        <v>639</v>
      </c>
      <c r="C133" s="39">
        <v>423970</v>
      </c>
      <c r="D133" s="39">
        <v>87718.65365</v>
      </c>
      <c r="E133" s="39">
        <v>0</v>
      </c>
      <c r="F133" s="39">
        <v>0</v>
      </c>
      <c r="G133" s="39">
        <v>0</v>
      </c>
      <c r="H133" s="39">
        <v>0</v>
      </c>
      <c r="I133" s="39">
        <v>423970</v>
      </c>
      <c r="J133" s="39">
        <v>87718.65365</v>
      </c>
      <c r="K133" s="39">
        <v>87718.654</v>
      </c>
      <c r="L133" s="101" t="s">
        <v>1194</v>
      </c>
      <c r="M133" s="157"/>
      <c r="N133" s="157"/>
      <c r="O133" s="87"/>
      <c r="P133" s="101" t="str">
        <f t="shared" si="6"/>
        <v>Освоение 20,7%</v>
      </c>
      <c r="Q133" s="158"/>
      <c r="R133" s="50"/>
    </row>
    <row r="134" spans="1:18" ht="99.75" customHeight="1">
      <c r="A134" s="73" t="s">
        <v>1195</v>
      </c>
      <c r="B134" s="3" t="s">
        <v>640</v>
      </c>
      <c r="C134" s="39">
        <v>518250</v>
      </c>
      <c r="D134" s="39">
        <v>251267.84621</v>
      </c>
      <c r="E134" s="39">
        <v>0</v>
      </c>
      <c r="F134" s="39">
        <v>0</v>
      </c>
      <c r="G134" s="39">
        <v>0</v>
      </c>
      <c r="H134" s="39">
        <v>0</v>
      </c>
      <c r="I134" s="39">
        <v>518250</v>
      </c>
      <c r="J134" s="39">
        <v>251267.84621</v>
      </c>
      <c r="K134" s="39">
        <v>208342.009</v>
      </c>
      <c r="L134" s="101" t="s">
        <v>1196</v>
      </c>
      <c r="M134" s="157"/>
      <c r="N134" s="157"/>
      <c r="O134" s="87"/>
      <c r="P134" s="101" t="str">
        <f t="shared" si="6"/>
        <v>Освоение 40,2%</v>
      </c>
      <c r="Q134" s="158"/>
      <c r="R134" s="50"/>
    </row>
    <row r="135" spans="1:18" ht="99.75" customHeight="1">
      <c r="A135" s="73" t="s">
        <v>1197</v>
      </c>
      <c r="B135" s="3" t="s">
        <v>641</v>
      </c>
      <c r="C135" s="39">
        <v>48800</v>
      </c>
      <c r="D135" s="39">
        <v>36041.5</v>
      </c>
      <c r="E135" s="39">
        <v>0</v>
      </c>
      <c r="F135" s="39">
        <v>0</v>
      </c>
      <c r="G135" s="39">
        <v>0</v>
      </c>
      <c r="H135" s="39">
        <v>0</v>
      </c>
      <c r="I135" s="39">
        <v>48800</v>
      </c>
      <c r="J135" s="39">
        <v>36041.5</v>
      </c>
      <c r="K135" s="39">
        <v>36041.5</v>
      </c>
      <c r="L135" s="101" t="s">
        <v>1198</v>
      </c>
      <c r="M135" s="157"/>
      <c r="N135" s="157"/>
      <c r="O135" s="87"/>
      <c r="P135" s="101" t="str">
        <f t="shared" si="6"/>
        <v>Освоение 73,9%</v>
      </c>
      <c r="Q135" s="158"/>
      <c r="R135" s="50"/>
    </row>
    <row r="136" spans="1:18" ht="99.75" customHeight="1">
      <c r="A136" s="77"/>
      <c r="B136" s="6" t="s">
        <v>248</v>
      </c>
      <c r="C136" s="38">
        <v>11454300.6</v>
      </c>
      <c r="D136" s="38">
        <v>6375356.85051</v>
      </c>
      <c r="E136" s="38">
        <v>0</v>
      </c>
      <c r="F136" s="38">
        <v>0</v>
      </c>
      <c r="G136" s="38">
        <v>0</v>
      </c>
      <c r="H136" s="38">
        <v>0</v>
      </c>
      <c r="I136" s="38">
        <v>11454300.6</v>
      </c>
      <c r="J136" s="38">
        <v>6375356.85051</v>
      </c>
      <c r="K136" s="38">
        <v>5832711.20812</v>
      </c>
      <c r="L136" s="100" t="s">
        <v>1199</v>
      </c>
      <c r="M136" s="157"/>
      <c r="N136" s="157"/>
      <c r="O136" s="87"/>
      <c r="P136" s="101" t="str">
        <f t="shared" si="6"/>
        <v>Освоение 50,9%</v>
      </c>
      <c r="Q136" s="158"/>
      <c r="R136" s="50"/>
    </row>
    <row r="137" spans="1:18" ht="99.75" customHeight="1">
      <c r="A137" s="73"/>
      <c r="B137" s="3" t="s">
        <v>250</v>
      </c>
      <c r="C137" s="39">
        <v>554335.5</v>
      </c>
      <c r="D137" s="39">
        <v>533129.705</v>
      </c>
      <c r="E137" s="39">
        <v>0</v>
      </c>
      <c r="F137" s="39">
        <v>0</v>
      </c>
      <c r="G137" s="39">
        <v>0</v>
      </c>
      <c r="H137" s="39">
        <v>0</v>
      </c>
      <c r="I137" s="39">
        <v>554335.5</v>
      </c>
      <c r="J137" s="39">
        <v>533129.705</v>
      </c>
      <c r="K137" s="39">
        <v>533129.705</v>
      </c>
      <c r="L137" s="101" t="s">
        <v>1200</v>
      </c>
      <c r="M137" s="157"/>
      <c r="N137" s="157"/>
      <c r="O137" s="87"/>
      <c r="P137" s="101" t="str">
        <f t="shared" si="6"/>
        <v>Освоение 96,2%</v>
      </c>
      <c r="Q137" s="158"/>
      <c r="R137" s="50"/>
    </row>
    <row r="138" spans="1:18" ht="99.75" customHeight="1">
      <c r="A138" s="73" t="s">
        <v>1201</v>
      </c>
      <c r="B138" s="3" t="s">
        <v>642</v>
      </c>
      <c r="C138" s="39">
        <v>508539.2</v>
      </c>
      <c r="D138" s="39">
        <v>503053.655</v>
      </c>
      <c r="E138" s="39">
        <v>0</v>
      </c>
      <c r="F138" s="39">
        <v>0</v>
      </c>
      <c r="G138" s="39">
        <v>0</v>
      </c>
      <c r="H138" s="39">
        <v>0</v>
      </c>
      <c r="I138" s="39">
        <v>508539.2</v>
      </c>
      <c r="J138" s="39">
        <v>503053.655</v>
      </c>
      <c r="K138" s="39">
        <v>503053.655</v>
      </c>
      <c r="L138" s="101" t="s">
        <v>1202</v>
      </c>
      <c r="M138" s="157"/>
      <c r="N138" s="157"/>
      <c r="O138" s="87"/>
      <c r="P138" s="101" t="str">
        <f t="shared" si="6"/>
        <v>Освоение 98,9%</v>
      </c>
      <c r="Q138" s="158"/>
      <c r="R138" s="50"/>
    </row>
    <row r="139" spans="1:18" ht="99.75" customHeight="1">
      <c r="A139" s="73" t="s">
        <v>1203</v>
      </c>
      <c r="B139" s="3" t="s">
        <v>643</v>
      </c>
      <c r="C139" s="39">
        <v>32898.4</v>
      </c>
      <c r="D139" s="39">
        <v>30076.05</v>
      </c>
      <c r="E139" s="39">
        <v>0</v>
      </c>
      <c r="F139" s="39">
        <v>0</v>
      </c>
      <c r="G139" s="39">
        <v>0</v>
      </c>
      <c r="H139" s="39">
        <v>0</v>
      </c>
      <c r="I139" s="39">
        <v>32898.4</v>
      </c>
      <c r="J139" s="39">
        <v>30076.05</v>
      </c>
      <c r="K139" s="39">
        <v>30076.05</v>
      </c>
      <c r="L139" s="101" t="s">
        <v>1204</v>
      </c>
      <c r="M139" s="157"/>
      <c r="N139" s="157"/>
      <c r="O139" s="87"/>
      <c r="P139" s="101" t="str">
        <f t="shared" si="6"/>
        <v>Освоение 91,4%</v>
      </c>
      <c r="Q139" s="158"/>
      <c r="R139" s="50"/>
    </row>
    <row r="140" spans="1:18" ht="99.75" customHeight="1">
      <c r="A140" s="73" t="s">
        <v>1205</v>
      </c>
      <c r="B140" s="3" t="s">
        <v>644</v>
      </c>
      <c r="C140" s="39">
        <v>1147</v>
      </c>
      <c r="D140" s="39">
        <v>0</v>
      </c>
      <c r="E140" s="39">
        <v>0</v>
      </c>
      <c r="F140" s="39">
        <v>0</v>
      </c>
      <c r="G140" s="39">
        <v>0</v>
      </c>
      <c r="H140" s="39">
        <v>0</v>
      </c>
      <c r="I140" s="39">
        <v>1147</v>
      </c>
      <c r="J140" s="39">
        <v>0</v>
      </c>
      <c r="K140" s="39">
        <v>0</v>
      </c>
      <c r="L140" s="101" t="s">
        <v>1140</v>
      </c>
      <c r="M140" s="157"/>
      <c r="N140" s="157"/>
      <c r="O140" s="87"/>
      <c r="P140" s="101" t="str">
        <f t="shared" si="6"/>
        <v>Освоение 0,0%</v>
      </c>
      <c r="Q140" s="158"/>
      <c r="R140" s="50"/>
    </row>
    <row r="141" spans="1:18" ht="99.75" customHeight="1">
      <c r="A141" s="73" t="s">
        <v>1206</v>
      </c>
      <c r="B141" s="3" t="s">
        <v>645</v>
      </c>
      <c r="C141" s="39">
        <v>2610.4</v>
      </c>
      <c r="D141" s="39">
        <v>0</v>
      </c>
      <c r="E141" s="39">
        <v>0</v>
      </c>
      <c r="F141" s="39">
        <v>0</v>
      </c>
      <c r="G141" s="39">
        <v>0</v>
      </c>
      <c r="H141" s="39">
        <v>0</v>
      </c>
      <c r="I141" s="39">
        <v>2610.4</v>
      </c>
      <c r="J141" s="39">
        <v>0</v>
      </c>
      <c r="K141" s="39">
        <v>0</v>
      </c>
      <c r="L141" s="101" t="s">
        <v>1140</v>
      </c>
      <c r="M141" s="157"/>
      <c r="N141" s="157"/>
      <c r="O141" s="87"/>
      <c r="P141" s="101" t="str">
        <f t="shared" si="6"/>
        <v>Освоение 0,0%</v>
      </c>
      <c r="Q141" s="158"/>
      <c r="R141" s="50"/>
    </row>
    <row r="142" spans="1:18" ht="99.75" customHeight="1">
      <c r="A142" s="73" t="s">
        <v>1207</v>
      </c>
      <c r="B142" s="3" t="s">
        <v>646</v>
      </c>
      <c r="C142" s="39">
        <v>7640.5</v>
      </c>
      <c r="D142" s="39">
        <v>0</v>
      </c>
      <c r="E142" s="39">
        <v>0</v>
      </c>
      <c r="F142" s="39">
        <v>0</v>
      </c>
      <c r="G142" s="39">
        <v>0</v>
      </c>
      <c r="H142" s="39">
        <v>0</v>
      </c>
      <c r="I142" s="39">
        <v>7640.5</v>
      </c>
      <c r="J142" s="39">
        <v>0</v>
      </c>
      <c r="K142" s="39">
        <v>0</v>
      </c>
      <c r="L142" s="101" t="s">
        <v>1140</v>
      </c>
      <c r="M142" s="157"/>
      <c r="N142" s="157"/>
      <c r="O142" s="87"/>
      <c r="P142" s="101" t="str">
        <f t="shared" si="6"/>
        <v>Освоение 0,0%</v>
      </c>
      <c r="Q142" s="158"/>
      <c r="R142" s="50"/>
    </row>
    <row r="143" spans="1:18" ht="99.75" customHeight="1">
      <c r="A143" s="73" t="s">
        <v>1208</v>
      </c>
      <c r="B143" s="3" t="s">
        <v>647</v>
      </c>
      <c r="C143" s="39">
        <v>1500</v>
      </c>
      <c r="D143" s="39">
        <v>0</v>
      </c>
      <c r="E143" s="39">
        <v>0</v>
      </c>
      <c r="F143" s="39">
        <v>0</v>
      </c>
      <c r="G143" s="39">
        <v>0</v>
      </c>
      <c r="H143" s="39">
        <v>0</v>
      </c>
      <c r="I143" s="39">
        <v>1500</v>
      </c>
      <c r="J143" s="39">
        <v>0</v>
      </c>
      <c r="K143" s="39">
        <v>0</v>
      </c>
      <c r="L143" s="101" t="s">
        <v>1140</v>
      </c>
      <c r="M143" s="157"/>
      <c r="N143" s="157"/>
      <c r="O143" s="87"/>
      <c r="P143" s="101" t="str">
        <f t="shared" si="6"/>
        <v>Освоение 0,0%</v>
      </c>
      <c r="Q143" s="158"/>
      <c r="R143" s="50"/>
    </row>
    <row r="144" spans="1:18" ht="99.75" customHeight="1">
      <c r="A144" s="73"/>
      <c r="B144" s="3" t="s">
        <v>241</v>
      </c>
      <c r="C144" s="39">
        <v>10899965.1</v>
      </c>
      <c r="D144" s="39">
        <v>5842227.14551</v>
      </c>
      <c r="E144" s="39">
        <v>0</v>
      </c>
      <c r="F144" s="39">
        <v>0</v>
      </c>
      <c r="G144" s="39">
        <v>0</v>
      </c>
      <c r="H144" s="39">
        <v>0</v>
      </c>
      <c r="I144" s="39">
        <v>10899965.1</v>
      </c>
      <c r="J144" s="39">
        <v>5842227.14551</v>
      </c>
      <c r="K144" s="39">
        <v>5299581.50312</v>
      </c>
      <c r="L144" s="101" t="s">
        <v>1209</v>
      </c>
      <c r="M144" s="157"/>
      <c r="N144" s="157"/>
      <c r="O144" s="87"/>
      <c r="P144" s="101" t="str">
        <f t="shared" si="6"/>
        <v>Освоение 48,6%</v>
      </c>
      <c r="Q144" s="158"/>
      <c r="R144" s="50"/>
    </row>
    <row r="145" spans="1:18" ht="99.75" customHeight="1">
      <c r="A145" s="73" t="s">
        <v>1210</v>
      </c>
      <c r="B145" s="3" t="s">
        <v>648</v>
      </c>
      <c r="C145" s="39">
        <v>5376997.1</v>
      </c>
      <c r="D145" s="39">
        <v>2913762.37388</v>
      </c>
      <c r="E145" s="39">
        <v>0</v>
      </c>
      <c r="F145" s="39">
        <v>0</v>
      </c>
      <c r="G145" s="39">
        <v>0</v>
      </c>
      <c r="H145" s="39">
        <v>0</v>
      </c>
      <c r="I145" s="39">
        <v>5376997.1</v>
      </c>
      <c r="J145" s="39">
        <v>2913762.37388</v>
      </c>
      <c r="K145" s="39">
        <v>2913762.365</v>
      </c>
      <c r="L145" s="101" t="s">
        <v>1211</v>
      </c>
      <c r="M145" s="157"/>
      <c r="N145" s="157"/>
      <c r="O145" s="87"/>
      <c r="P145" s="101" t="str">
        <f t="shared" si="6"/>
        <v>Освоение 54,2%</v>
      </c>
      <c r="Q145" s="158"/>
      <c r="R145" s="50"/>
    </row>
    <row r="146" spans="1:18" ht="99.75" customHeight="1">
      <c r="A146" s="73" t="s">
        <v>1212</v>
      </c>
      <c r="B146" s="3" t="s">
        <v>649</v>
      </c>
      <c r="C146" s="39">
        <v>5515609.6</v>
      </c>
      <c r="D146" s="39">
        <v>2925158.39151</v>
      </c>
      <c r="E146" s="39">
        <v>0</v>
      </c>
      <c r="F146" s="39">
        <v>0</v>
      </c>
      <c r="G146" s="39">
        <v>0</v>
      </c>
      <c r="H146" s="39">
        <v>0</v>
      </c>
      <c r="I146" s="39">
        <v>5515609.6</v>
      </c>
      <c r="J146" s="39">
        <v>2925158.39151</v>
      </c>
      <c r="K146" s="39">
        <v>2382512.758</v>
      </c>
      <c r="L146" s="101" t="s">
        <v>1213</v>
      </c>
      <c r="M146" s="157"/>
      <c r="N146" s="157"/>
      <c r="O146" s="87"/>
      <c r="P146" s="101" t="str">
        <f t="shared" si="6"/>
        <v>Освоение 43,2%</v>
      </c>
      <c r="Q146" s="158"/>
      <c r="R146" s="50"/>
    </row>
    <row r="147" spans="1:18" ht="99.75" customHeight="1">
      <c r="A147" s="73" t="s">
        <v>1214</v>
      </c>
      <c r="B147" s="3" t="s">
        <v>650</v>
      </c>
      <c r="C147" s="39">
        <v>7358.4</v>
      </c>
      <c r="D147" s="39">
        <v>3306.38012</v>
      </c>
      <c r="E147" s="39">
        <v>0</v>
      </c>
      <c r="F147" s="39">
        <v>0</v>
      </c>
      <c r="G147" s="39">
        <v>0</v>
      </c>
      <c r="H147" s="39">
        <v>0</v>
      </c>
      <c r="I147" s="39">
        <v>7358.4</v>
      </c>
      <c r="J147" s="39">
        <v>3306.38012</v>
      </c>
      <c r="K147" s="39">
        <v>3306.38012</v>
      </c>
      <c r="L147" s="101" t="s">
        <v>1215</v>
      </c>
      <c r="M147" s="157"/>
      <c r="N147" s="157"/>
      <c r="O147" s="87"/>
      <c r="P147" s="101" t="str">
        <f t="shared" si="6"/>
        <v>Освоение 44,9%</v>
      </c>
      <c r="Q147" s="158"/>
      <c r="R147" s="50"/>
    </row>
    <row r="148" spans="1:18" ht="99.75" customHeight="1">
      <c r="A148" s="77"/>
      <c r="B148" s="6" t="s">
        <v>251</v>
      </c>
      <c r="C148" s="38">
        <v>2240038.8</v>
      </c>
      <c r="D148" s="38">
        <v>1703439.52539</v>
      </c>
      <c r="E148" s="38">
        <v>0</v>
      </c>
      <c r="F148" s="38">
        <v>0</v>
      </c>
      <c r="G148" s="38">
        <v>0</v>
      </c>
      <c r="H148" s="38">
        <v>0</v>
      </c>
      <c r="I148" s="38">
        <v>2240038.8</v>
      </c>
      <c r="J148" s="38">
        <v>1703439.52539</v>
      </c>
      <c r="K148" s="38">
        <v>1765374.425</v>
      </c>
      <c r="L148" s="100" t="s">
        <v>1216</v>
      </c>
      <c r="M148" s="157"/>
      <c r="N148" s="157"/>
      <c r="O148" s="87"/>
      <c r="P148" s="101" t="str">
        <f t="shared" si="6"/>
        <v>Освоение 78,8%</v>
      </c>
      <c r="Q148" s="158"/>
      <c r="R148" s="50"/>
    </row>
    <row r="149" spans="1:18" ht="99.75" customHeight="1">
      <c r="A149" s="73"/>
      <c r="B149" s="3" t="s">
        <v>252</v>
      </c>
      <c r="C149" s="39">
        <v>1393819.7</v>
      </c>
      <c r="D149" s="39">
        <v>944350.658</v>
      </c>
      <c r="E149" s="39">
        <v>0</v>
      </c>
      <c r="F149" s="39">
        <v>0</v>
      </c>
      <c r="G149" s="39">
        <v>0</v>
      </c>
      <c r="H149" s="39">
        <v>0</v>
      </c>
      <c r="I149" s="39">
        <v>1393819.7</v>
      </c>
      <c r="J149" s="39">
        <v>944350.658</v>
      </c>
      <c r="K149" s="39">
        <v>1006285.558</v>
      </c>
      <c r="L149" s="101" t="s">
        <v>1217</v>
      </c>
      <c r="M149" s="157"/>
      <c r="N149" s="157"/>
      <c r="O149" s="87"/>
      <c r="P149" s="101" t="str">
        <f t="shared" si="6"/>
        <v>Освоение 72,2%</v>
      </c>
      <c r="Q149" s="158"/>
      <c r="R149" s="50"/>
    </row>
    <row r="150" spans="1:18" ht="99.75" customHeight="1">
      <c r="A150" s="73" t="s">
        <v>1218</v>
      </c>
      <c r="B150" s="3" t="s">
        <v>651</v>
      </c>
      <c r="C150" s="39">
        <v>1356819.7</v>
      </c>
      <c r="D150" s="39">
        <v>917402.046</v>
      </c>
      <c r="E150" s="39">
        <v>0</v>
      </c>
      <c r="F150" s="39">
        <v>0</v>
      </c>
      <c r="G150" s="39">
        <v>0</v>
      </c>
      <c r="H150" s="39">
        <v>0</v>
      </c>
      <c r="I150" s="39">
        <v>1356819.7</v>
      </c>
      <c r="J150" s="39">
        <v>917402.046</v>
      </c>
      <c r="K150" s="39">
        <v>979336.946</v>
      </c>
      <c r="L150" s="101" t="s">
        <v>1217</v>
      </c>
      <c r="M150" s="157"/>
      <c r="N150" s="157"/>
      <c r="O150" s="87"/>
      <c r="P150" s="101" t="str">
        <f t="shared" si="6"/>
        <v>Освоение 72,2%</v>
      </c>
      <c r="Q150" s="158"/>
      <c r="R150" s="50"/>
    </row>
    <row r="151" spans="1:18" ht="99.75" customHeight="1">
      <c r="A151" s="73" t="s">
        <v>1219</v>
      </c>
      <c r="B151" s="3" t="s">
        <v>652</v>
      </c>
      <c r="C151" s="39">
        <v>37000</v>
      </c>
      <c r="D151" s="39">
        <v>26948.612</v>
      </c>
      <c r="E151" s="39">
        <v>0</v>
      </c>
      <c r="F151" s="39">
        <v>0</v>
      </c>
      <c r="G151" s="39">
        <v>0</v>
      </c>
      <c r="H151" s="39">
        <v>0</v>
      </c>
      <c r="I151" s="39">
        <v>37000</v>
      </c>
      <c r="J151" s="39">
        <v>26948.612</v>
      </c>
      <c r="K151" s="39">
        <v>26948.612</v>
      </c>
      <c r="L151" s="101" t="s">
        <v>1220</v>
      </c>
      <c r="M151" s="157"/>
      <c r="N151" s="157"/>
      <c r="O151" s="87"/>
      <c r="P151" s="101" t="str">
        <f aca="true" t="shared" si="7" ref="P151:P214">L151</f>
        <v>Освоение 72,8%</v>
      </c>
      <c r="Q151" s="158"/>
      <c r="R151" s="50"/>
    </row>
    <row r="152" spans="1:18" ht="99.75" customHeight="1">
      <c r="A152" s="73"/>
      <c r="B152" s="3" t="s">
        <v>244</v>
      </c>
      <c r="C152" s="39">
        <v>846219.1</v>
      </c>
      <c r="D152" s="39">
        <v>759088.86739</v>
      </c>
      <c r="E152" s="39">
        <v>0</v>
      </c>
      <c r="F152" s="39">
        <v>0</v>
      </c>
      <c r="G152" s="39">
        <v>0</v>
      </c>
      <c r="H152" s="39">
        <v>0</v>
      </c>
      <c r="I152" s="39">
        <v>846219.1</v>
      </c>
      <c r="J152" s="39">
        <v>759088.86739</v>
      </c>
      <c r="K152" s="39">
        <v>759088.867</v>
      </c>
      <c r="L152" s="101" t="s">
        <v>1221</v>
      </c>
      <c r="M152" s="157"/>
      <c r="N152" s="157"/>
      <c r="O152" s="87"/>
      <c r="P152" s="101" t="str">
        <f t="shared" si="7"/>
        <v>Освоение 89,7%</v>
      </c>
      <c r="Q152" s="158"/>
      <c r="R152" s="50"/>
    </row>
    <row r="153" spans="1:18" ht="99.75" customHeight="1">
      <c r="A153" s="73" t="s">
        <v>1222</v>
      </c>
      <c r="B153" s="3" t="s">
        <v>653</v>
      </c>
      <c r="C153" s="39">
        <v>796219.1</v>
      </c>
      <c r="D153" s="39">
        <v>743388.86739</v>
      </c>
      <c r="E153" s="39">
        <v>0</v>
      </c>
      <c r="F153" s="39">
        <v>0</v>
      </c>
      <c r="G153" s="39">
        <v>0</v>
      </c>
      <c r="H153" s="39">
        <v>0</v>
      </c>
      <c r="I153" s="39">
        <v>796219.1</v>
      </c>
      <c r="J153" s="39">
        <v>743388.86739</v>
      </c>
      <c r="K153" s="39">
        <v>743388.867</v>
      </c>
      <c r="L153" s="101" t="s">
        <v>1223</v>
      </c>
      <c r="M153" s="157"/>
      <c r="N153" s="157"/>
      <c r="O153" s="87"/>
      <c r="P153" s="101" t="str">
        <f t="shared" si="7"/>
        <v>Освоение 93,4%</v>
      </c>
      <c r="Q153" s="158"/>
      <c r="R153" s="50"/>
    </row>
    <row r="154" spans="1:18" ht="99.75" customHeight="1">
      <c r="A154" s="73" t="s">
        <v>1224</v>
      </c>
      <c r="B154" s="3" t="s">
        <v>654</v>
      </c>
      <c r="C154" s="39">
        <v>50000</v>
      </c>
      <c r="D154" s="39">
        <v>15700</v>
      </c>
      <c r="E154" s="39">
        <v>0</v>
      </c>
      <c r="F154" s="39">
        <v>0</v>
      </c>
      <c r="G154" s="39">
        <v>0</v>
      </c>
      <c r="H154" s="39">
        <v>0</v>
      </c>
      <c r="I154" s="39">
        <v>50000</v>
      </c>
      <c r="J154" s="39">
        <v>15700</v>
      </c>
      <c r="K154" s="39">
        <v>15700</v>
      </c>
      <c r="L154" s="101" t="s">
        <v>1225</v>
      </c>
      <c r="M154" s="157"/>
      <c r="N154" s="157"/>
      <c r="O154" s="87"/>
      <c r="P154" s="101" t="str">
        <f t="shared" si="7"/>
        <v>Освоение 31,4%</v>
      </c>
      <c r="Q154" s="158"/>
      <c r="R154" s="50"/>
    </row>
    <row r="155" spans="1:18" ht="99.75" customHeight="1">
      <c r="A155" s="77"/>
      <c r="B155" s="6" t="s">
        <v>253</v>
      </c>
      <c r="C155" s="38">
        <v>5356933.6</v>
      </c>
      <c r="D155" s="38">
        <v>3382739.385</v>
      </c>
      <c r="E155" s="38">
        <v>0</v>
      </c>
      <c r="F155" s="38">
        <v>0</v>
      </c>
      <c r="G155" s="38">
        <v>0</v>
      </c>
      <c r="H155" s="38">
        <v>0</v>
      </c>
      <c r="I155" s="38">
        <v>5356933.6</v>
      </c>
      <c r="J155" s="38">
        <v>3382739.385</v>
      </c>
      <c r="K155" s="38">
        <v>3352087.322</v>
      </c>
      <c r="L155" s="100" t="s">
        <v>1226</v>
      </c>
      <c r="M155" s="157"/>
      <c r="N155" s="157"/>
      <c r="O155" s="87"/>
      <c r="P155" s="101" t="str">
        <f t="shared" si="7"/>
        <v>Освоение 62,6%</v>
      </c>
      <c r="Q155" s="158"/>
      <c r="R155" s="50"/>
    </row>
    <row r="156" spans="1:18" ht="99.75" customHeight="1">
      <c r="A156" s="73"/>
      <c r="B156" s="3" t="s">
        <v>244</v>
      </c>
      <c r="C156" s="39">
        <v>5356933.6</v>
      </c>
      <c r="D156" s="39">
        <v>3382739.385</v>
      </c>
      <c r="E156" s="39">
        <v>0</v>
      </c>
      <c r="F156" s="39">
        <v>0</v>
      </c>
      <c r="G156" s="39">
        <v>0</v>
      </c>
      <c r="H156" s="39">
        <v>0</v>
      </c>
      <c r="I156" s="39">
        <v>5356933.6</v>
      </c>
      <c r="J156" s="39">
        <v>3382739.385</v>
      </c>
      <c r="K156" s="39">
        <v>3352087.322</v>
      </c>
      <c r="L156" s="101" t="s">
        <v>1226</v>
      </c>
      <c r="M156" s="157"/>
      <c r="N156" s="157"/>
      <c r="O156" s="87"/>
      <c r="P156" s="101" t="str">
        <f t="shared" si="7"/>
        <v>Освоение 62,6%</v>
      </c>
      <c r="Q156" s="158"/>
      <c r="R156" s="50"/>
    </row>
    <row r="157" spans="1:18" ht="99.75" customHeight="1">
      <c r="A157" s="73" t="s">
        <v>1227</v>
      </c>
      <c r="B157" s="3" t="s">
        <v>655</v>
      </c>
      <c r="C157" s="39">
        <v>4188315.4</v>
      </c>
      <c r="D157" s="39">
        <v>2800519.962</v>
      </c>
      <c r="E157" s="39">
        <v>0</v>
      </c>
      <c r="F157" s="39">
        <v>0</v>
      </c>
      <c r="G157" s="39">
        <v>0</v>
      </c>
      <c r="H157" s="39">
        <v>0</v>
      </c>
      <c r="I157" s="39">
        <v>4188315.4</v>
      </c>
      <c r="J157" s="39">
        <v>2800519.962</v>
      </c>
      <c r="K157" s="39">
        <v>2800519.962</v>
      </c>
      <c r="L157" s="101" t="s">
        <v>1228</v>
      </c>
      <c r="M157" s="157"/>
      <c r="N157" s="157"/>
      <c r="O157" s="87"/>
      <c r="P157" s="101" t="str">
        <f t="shared" si="7"/>
        <v>Освоение 66,9%</v>
      </c>
      <c r="Q157" s="158"/>
      <c r="R157" s="50"/>
    </row>
    <row r="158" spans="1:18" ht="99.75" customHeight="1">
      <c r="A158" s="73" t="s">
        <v>1229</v>
      </c>
      <c r="B158" s="3" t="s">
        <v>656</v>
      </c>
      <c r="C158" s="39">
        <v>1018618.2</v>
      </c>
      <c r="D158" s="39">
        <v>455322.72</v>
      </c>
      <c r="E158" s="39">
        <v>0</v>
      </c>
      <c r="F158" s="39">
        <v>0</v>
      </c>
      <c r="G158" s="39">
        <v>0</v>
      </c>
      <c r="H158" s="39">
        <v>0</v>
      </c>
      <c r="I158" s="39">
        <v>1018618.2</v>
      </c>
      <c r="J158" s="39">
        <v>455322.72</v>
      </c>
      <c r="K158" s="39">
        <v>455322.72</v>
      </c>
      <c r="L158" s="101" t="s">
        <v>1230</v>
      </c>
      <c r="M158" s="157"/>
      <c r="N158" s="157"/>
      <c r="O158" s="87"/>
      <c r="P158" s="101" t="str">
        <f t="shared" si="7"/>
        <v>Освоение 44,7%</v>
      </c>
      <c r="Q158" s="158"/>
      <c r="R158" s="50"/>
    </row>
    <row r="159" spans="1:18" ht="99.75" customHeight="1">
      <c r="A159" s="73" t="s">
        <v>1231</v>
      </c>
      <c r="B159" s="3" t="s">
        <v>657</v>
      </c>
      <c r="C159" s="39">
        <v>150000</v>
      </c>
      <c r="D159" s="39">
        <v>126896.703</v>
      </c>
      <c r="E159" s="39">
        <v>0</v>
      </c>
      <c r="F159" s="39">
        <v>0</v>
      </c>
      <c r="G159" s="39">
        <v>0</v>
      </c>
      <c r="H159" s="39">
        <v>0</v>
      </c>
      <c r="I159" s="39">
        <v>150000</v>
      </c>
      <c r="J159" s="39">
        <v>126896.703</v>
      </c>
      <c r="K159" s="39">
        <v>96244.64</v>
      </c>
      <c r="L159" s="101" t="s">
        <v>1232</v>
      </c>
      <c r="M159" s="157"/>
      <c r="N159" s="157"/>
      <c r="O159" s="87"/>
      <c r="P159" s="101" t="str">
        <f t="shared" si="7"/>
        <v>Освоение 64,2%</v>
      </c>
      <c r="Q159" s="158"/>
      <c r="R159" s="50"/>
    </row>
    <row r="160" spans="1:18" ht="99.75" customHeight="1">
      <c r="A160" s="77"/>
      <c r="B160" s="6" t="s">
        <v>254</v>
      </c>
      <c r="C160" s="38">
        <v>150000</v>
      </c>
      <c r="D160" s="38">
        <v>149647.36693</v>
      </c>
      <c r="E160" s="38">
        <v>0</v>
      </c>
      <c r="F160" s="38">
        <v>0</v>
      </c>
      <c r="G160" s="38">
        <v>0</v>
      </c>
      <c r="H160" s="38">
        <v>0</v>
      </c>
      <c r="I160" s="38">
        <v>150000</v>
      </c>
      <c r="J160" s="38">
        <v>149647.36693</v>
      </c>
      <c r="K160" s="38">
        <v>149647.367</v>
      </c>
      <c r="L160" s="100" t="s">
        <v>1148</v>
      </c>
      <c r="M160" s="157"/>
      <c r="N160" s="157"/>
      <c r="O160" s="87"/>
      <c r="P160" s="101" t="str">
        <f t="shared" si="7"/>
        <v>Освоение 99,8%</v>
      </c>
      <c r="Q160" s="158"/>
      <c r="R160" s="50"/>
    </row>
    <row r="161" spans="1:18" ht="99.75" customHeight="1">
      <c r="A161" s="73"/>
      <c r="B161" s="3" t="s">
        <v>250</v>
      </c>
      <c r="C161" s="39">
        <v>150000</v>
      </c>
      <c r="D161" s="39">
        <v>149647.36693</v>
      </c>
      <c r="E161" s="39">
        <v>0</v>
      </c>
      <c r="F161" s="39">
        <v>0</v>
      </c>
      <c r="G161" s="39">
        <v>0</v>
      </c>
      <c r="H161" s="39">
        <v>0</v>
      </c>
      <c r="I161" s="39">
        <v>150000</v>
      </c>
      <c r="J161" s="39">
        <v>149647.36693</v>
      </c>
      <c r="K161" s="39">
        <v>149647.367</v>
      </c>
      <c r="L161" s="101" t="s">
        <v>1148</v>
      </c>
      <c r="M161" s="157"/>
      <c r="N161" s="157"/>
      <c r="O161" s="87"/>
      <c r="P161" s="101" t="str">
        <f t="shared" si="7"/>
        <v>Освоение 99,8%</v>
      </c>
      <c r="Q161" s="158"/>
      <c r="R161" s="50"/>
    </row>
    <row r="162" spans="1:18" ht="99.75" customHeight="1">
      <c r="A162" s="73" t="s">
        <v>1233</v>
      </c>
      <c r="B162" s="3" t="s">
        <v>658</v>
      </c>
      <c r="C162" s="39">
        <v>100000</v>
      </c>
      <c r="D162" s="39">
        <v>99990.119</v>
      </c>
      <c r="E162" s="39">
        <v>0</v>
      </c>
      <c r="F162" s="39">
        <v>0</v>
      </c>
      <c r="G162" s="39">
        <v>0</v>
      </c>
      <c r="H162" s="39">
        <v>0</v>
      </c>
      <c r="I162" s="39">
        <v>100000</v>
      </c>
      <c r="J162" s="39">
        <v>99990.119</v>
      </c>
      <c r="K162" s="39">
        <v>99990.119</v>
      </c>
      <c r="L162" s="101" t="s">
        <v>1234</v>
      </c>
      <c r="M162" s="157"/>
      <c r="N162" s="157"/>
      <c r="O162" s="87"/>
      <c r="P162" s="101" t="str">
        <f t="shared" si="7"/>
        <v>Освоение 100,0%</v>
      </c>
      <c r="Q162" s="158"/>
      <c r="R162" s="50"/>
    </row>
    <row r="163" spans="1:18" ht="99.75" customHeight="1">
      <c r="A163" s="73" t="s">
        <v>1235</v>
      </c>
      <c r="B163" s="3" t="s">
        <v>659</v>
      </c>
      <c r="C163" s="39">
        <v>50000</v>
      </c>
      <c r="D163" s="39">
        <v>49657.24793</v>
      </c>
      <c r="E163" s="39">
        <v>0</v>
      </c>
      <c r="F163" s="39">
        <v>0</v>
      </c>
      <c r="G163" s="39">
        <v>0</v>
      </c>
      <c r="H163" s="39">
        <v>0</v>
      </c>
      <c r="I163" s="39">
        <v>50000</v>
      </c>
      <c r="J163" s="39">
        <v>49657.24793</v>
      </c>
      <c r="K163" s="39">
        <v>49657.248</v>
      </c>
      <c r="L163" s="101" t="s">
        <v>1236</v>
      </c>
      <c r="M163" s="157"/>
      <c r="N163" s="157"/>
      <c r="O163" s="87"/>
      <c r="P163" s="101" t="str">
        <f t="shared" si="7"/>
        <v>Освоение 99,3%</v>
      </c>
      <c r="Q163" s="158"/>
      <c r="R163" s="50"/>
    </row>
    <row r="164" spans="1:18" ht="99.75" customHeight="1">
      <c r="A164" s="77"/>
      <c r="B164" s="6" t="s">
        <v>255</v>
      </c>
      <c r="C164" s="38">
        <v>1884462.9</v>
      </c>
      <c r="D164" s="38">
        <v>1734430.678</v>
      </c>
      <c r="E164" s="38">
        <v>0</v>
      </c>
      <c r="F164" s="38">
        <v>0</v>
      </c>
      <c r="G164" s="38">
        <v>0</v>
      </c>
      <c r="H164" s="38">
        <v>0</v>
      </c>
      <c r="I164" s="38">
        <v>1884462.9</v>
      </c>
      <c r="J164" s="38">
        <v>1734430.678</v>
      </c>
      <c r="K164" s="38">
        <v>1735016.388</v>
      </c>
      <c r="L164" s="100" t="s">
        <v>1237</v>
      </c>
      <c r="M164" s="157"/>
      <c r="N164" s="157"/>
      <c r="O164" s="87"/>
      <c r="P164" s="101" t="str">
        <f t="shared" si="7"/>
        <v>Освоение 92,1%</v>
      </c>
      <c r="Q164" s="158"/>
      <c r="R164" s="50"/>
    </row>
    <row r="165" spans="1:18" ht="99.75" customHeight="1">
      <c r="A165" s="73"/>
      <c r="B165" s="3" t="s">
        <v>252</v>
      </c>
      <c r="C165" s="39">
        <v>1883462.9</v>
      </c>
      <c r="D165" s="39">
        <v>1734430.678</v>
      </c>
      <c r="E165" s="39">
        <v>0</v>
      </c>
      <c r="F165" s="39">
        <v>0</v>
      </c>
      <c r="G165" s="39">
        <v>0</v>
      </c>
      <c r="H165" s="39">
        <v>0</v>
      </c>
      <c r="I165" s="39">
        <v>1883462.9</v>
      </c>
      <c r="J165" s="39">
        <v>1734430.678</v>
      </c>
      <c r="K165" s="39">
        <v>1735016.388</v>
      </c>
      <c r="L165" s="101" t="s">
        <v>1237</v>
      </c>
      <c r="M165" s="157"/>
      <c r="N165" s="157"/>
      <c r="O165" s="87"/>
      <c r="P165" s="101" t="str">
        <f t="shared" si="7"/>
        <v>Освоение 92,1%</v>
      </c>
      <c r="Q165" s="158"/>
      <c r="R165" s="50"/>
    </row>
    <row r="166" spans="1:18" ht="99.75" customHeight="1">
      <c r="A166" s="73" t="s">
        <v>1238</v>
      </c>
      <c r="B166" s="3" t="s">
        <v>660</v>
      </c>
      <c r="C166" s="39">
        <v>1300000</v>
      </c>
      <c r="D166" s="39">
        <v>1196670.36</v>
      </c>
      <c r="E166" s="39">
        <v>0</v>
      </c>
      <c r="F166" s="39">
        <v>0</v>
      </c>
      <c r="G166" s="39">
        <v>0</v>
      </c>
      <c r="H166" s="39">
        <v>0</v>
      </c>
      <c r="I166" s="39">
        <v>1300000</v>
      </c>
      <c r="J166" s="39">
        <v>1196670.36</v>
      </c>
      <c r="K166" s="39">
        <v>1197256.07</v>
      </c>
      <c r="L166" s="101" t="s">
        <v>1237</v>
      </c>
      <c r="M166" s="157"/>
      <c r="N166" s="157"/>
      <c r="O166" s="87"/>
      <c r="P166" s="101" t="str">
        <f t="shared" si="7"/>
        <v>Освоение 92,1%</v>
      </c>
      <c r="Q166" s="158"/>
      <c r="R166" s="50"/>
    </row>
    <row r="167" spans="1:18" ht="99.75" customHeight="1">
      <c r="A167" s="73" t="s">
        <v>1239</v>
      </c>
      <c r="B167" s="3" t="s">
        <v>661</v>
      </c>
      <c r="C167" s="39">
        <v>13462.4</v>
      </c>
      <c r="D167" s="39">
        <v>7425</v>
      </c>
      <c r="E167" s="39">
        <v>0</v>
      </c>
      <c r="F167" s="39">
        <v>0</v>
      </c>
      <c r="G167" s="39">
        <v>0</v>
      </c>
      <c r="H167" s="39">
        <v>0</v>
      </c>
      <c r="I167" s="39">
        <v>13462.4</v>
      </c>
      <c r="J167" s="39">
        <v>7425</v>
      </c>
      <c r="K167" s="39">
        <v>7425</v>
      </c>
      <c r="L167" s="101" t="s">
        <v>1240</v>
      </c>
      <c r="M167" s="157"/>
      <c r="N167" s="157"/>
      <c r="O167" s="87"/>
      <c r="P167" s="101" t="str">
        <f t="shared" si="7"/>
        <v>Освоение 55,2%</v>
      </c>
      <c r="Q167" s="158"/>
      <c r="R167" s="50"/>
    </row>
    <row r="168" spans="1:18" ht="99.75" customHeight="1">
      <c r="A168" s="73" t="s">
        <v>1241</v>
      </c>
      <c r="B168" s="3" t="s">
        <v>662</v>
      </c>
      <c r="C168" s="39">
        <v>540000.5</v>
      </c>
      <c r="D168" s="39">
        <v>530335.318</v>
      </c>
      <c r="E168" s="39">
        <v>0</v>
      </c>
      <c r="F168" s="39">
        <v>0</v>
      </c>
      <c r="G168" s="39">
        <v>0</v>
      </c>
      <c r="H168" s="39">
        <v>0</v>
      </c>
      <c r="I168" s="39">
        <v>540000.5</v>
      </c>
      <c r="J168" s="39">
        <v>530335.318</v>
      </c>
      <c r="K168" s="39">
        <v>530335.318</v>
      </c>
      <c r="L168" s="101" t="s">
        <v>1242</v>
      </c>
      <c r="M168" s="157"/>
      <c r="N168" s="157"/>
      <c r="O168" s="87"/>
      <c r="P168" s="101" t="str">
        <f t="shared" si="7"/>
        <v>Освоение 98,2%</v>
      </c>
      <c r="Q168" s="158"/>
      <c r="R168" s="50"/>
    </row>
    <row r="169" spans="1:18" ht="99.75" customHeight="1">
      <c r="A169" s="73" t="s">
        <v>1243</v>
      </c>
      <c r="B169" s="3" t="s">
        <v>663</v>
      </c>
      <c r="C169" s="39">
        <v>30000</v>
      </c>
      <c r="D169" s="39">
        <v>0</v>
      </c>
      <c r="E169" s="39">
        <v>0</v>
      </c>
      <c r="F169" s="39">
        <v>0</v>
      </c>
      <c r="G169" s="39">
        <v>0</v>
      </c>
      <c r="H169" s="39">
        <v>0</v>
      </c>
      <c r="I169" s="39">
        <v>30000</v>
      </c>
      <c r="J169" s="39">
        <v>0</v>
      </c>
      <c r="K169" s="39">
        <v>0</v>
      </c>
      <c r="L169" s="101" t="s">
        <v>1140</v>
      </c>
      <c r="M169" s="157"/>
      <c r="N169" s="157"/>
      <c r="O169" s="87"/>
      <c r="P169" s="101" t="str">
        <f t="shared" si="7"/>
        <v>Освоение 0,0%</v>
      </c>
      <c r="Q169" s="158"/>
      <c r="R169" s="50"/>
    </row>
    <row r="170" spans="1:18" ht="99.75" customHeight="1">
      <c r="A170" s="73"/>
      <c r="B170" s="3" t="s">
        <v>244</v>
      </c>
      <c r="C170" s="39">
        <v>1000</v>
      </c>
      <c r="D170" s="39">
        <v>0</v>
      </c>
      <c r="E170" s="39">
        <v>0</v>
      </c>
      <c r="F170" s="39">
        <v>0</v>
      </c>
      <c r="G170" s="39">
        <v>0</v>
      </c>
      <c r="H170" s="39">
        <v>0</v>
      </c>
      <c r="I170" s="39">
        <v>1000</v>
      </c>
      <c r="J170" s="39">
        <v>0</v>
      </c>
      <c r="K170" s="39">
        <v>0</v>
      </c>
      <c r="L170" s="101" t="s">
        <v>1140</v>
      </c>
      <c r="M170" s="157"/>
      <c r="N170" s="157"/>
      <c r="O170" s="87"/>
      <c r="P170" s="101" t="str">
        <f t="shared" si="7"/>
        <v>Освоение 0,0%</v>
      </c>
      <c r="Q170" s="158"/>
      <c r="R170" s="50"/>
    </row>
    <row r="171" spans="1:18" ht="99.75" customHeight="1">
      <c r="A171" s="73" t="s">
        <v>1244</v>
      </c>
      <c r="B171" s="3" t="s">
        <v>1245</v>
      </c>
      <c r="C171" s="39">
        <v>1000</v>
      </c>
      <c r="D171" s="39">
        <v>0</v>
      </c>
      <c r="E171" s="39">
        <v>0</v>
      </c>
      <c r="F171" s="39">
        <v>0</v>
      </c>
      <c r="G171" s="39">
        <v>0</v>
      </c>
      <c r="H171" s="39">
        <v>0</v>
      </c>
      <c r="I171" s="39">
        <v>1000</v>
      </c>
      <c r="J171" s="39">
        <v>0</v>
      </c>
      <c r="K171" s="39">
        <v>0</v>
      </c>
      <c r="L171" s="101" t="s">
        <v>1140</v>
      </c>
      <c r="M171" s="157"/>
      <c r="N171" s="157"/>
      <c r="O171" s="87"/>
      <c r="P171" s="101" t="str">
        <f t="shared" si="7"/>
        <v>Освоение 0,0%</v>
      </c>
      <c r="Q171" s="158"/>
      <c r="R171" s="50"/>
    </row>
    <row r="172" spans="1:18" ht="99.75" customHeight="1">
      <c r="A172" s="77"/>
      <c r="B172" s="6" t="s">
        <v>256</v>
      </c>
      <c r="C172" s="38">
        <v>953329.3</v>
      </c>
      <c r="D172" s="38">
        <v>687722.442</v>
      </c>
      <c r="E172" s="38">
        <v>0</v>
      </c>
      <c r="F172" s="38">
        <v>0</v>
      </c>
      <c r="G172" s="38">
        <v>0</v>
      </c>
      <c r="H172" s="38">
        <v>0</v>
      </c>
      <c r="I172" s="38">
        <v>953329.3</v>
      </c>
      <c r="J172" s="38">
        <v>687722.442</v>
      </c>
      <c r="K172" s="38">
        <v>703883.136</v>
      </c>
      <c r="L172" s="100" t="s">
        <v>1246</v>
      </c>
      <c r="M172" s="157"/>
      <c r="N172" s="157"/>
      <c r="O172" s="87"/>
      <c r="P172" s="101" t="str">
        <f t="shared" si="7"/>
        <v>Освоение 73,8%</v>
      </c>
      <c r="Q172" s="158"/>
      <c r="R172" s="50"/>
    </row>
    <row r="173" spans="1:18" ht="99.75" customHeight="1">
      <c r="A173" s="73"/>
      <c r="B173" s="3" t="s">
        <v>244</v>
      </c>
      <c r="C173" s="39">
        <v>953329.3</v>
      </c>
      <c r="D173" s="39">
        <v>687722.442</v>
      </c>
      <c r="E173" s="39">
        <v>0</v>
      </c>
      <c r="F173" s="39">
        <v>0</v>
      </c>
      <c r="G173" s="39">
        <v>0</v>
      </c>
      <c r="H173" s="39">
        <v>0</v>
      </c>
      <c r="I173" s="39">
        <v>953329.3</v>
      </c>
      <c r="J173" s="39">
        <v>687722.442</v>
      </c>
      <c r="K173" s="39">
        <v>703883.136</v>
      </c>
      <c r="L173" s="101" t="s">
        <v>1246</v>
      </c>
      <c r="M173" s="157"/>
      <c r="N173" s="157"/>
      <c r="O173" s="87"/>
      <c r="P173" s="101" t="str">
        <f t="shared" si="7"/>
        <v>Освоение 73,8%</v>
      </c>
      <c r="Q173" s="158"/>
      <c r="R173" s="50"/>
    </row>
    <row r="174" spans="1:18" ht="99.75" customHeight="1">
      <c r="A174" s="73" t="s">
        <v>1247</v>
      </c>
      <c r="B174" s="3" t="s">
        <v>664</v>
      </c>
      <c r="C174" s="39">
        <v>913199</v>
      </c>
      <c r="D174" s="39">
        <v>647592.214</v>
      </c>
      <c r="E174" s="39">
        <v>0</v>
      </c>
      <c r="F174" s="39">
        <v>0</v>
      </c>
      <c r="G174" s="39">
        <v>0</v>
      </c>
      <c r="H174" s="39">
        <v>0</v>
      </c>
      <c r="I174" s="39">
        <v>913199</v>
      </c>
      <c r="J174" s="39">
        <v>647592.214</v>
      </c>
      <c r="K174" s="39">
        <v>663752.908</v>
      </c>
      <c r="L174" s="101" t="s">
        <v>1248</v>
      </c>
      <c r="M174" s="157"/>
      <c r="N174" s="157"/>
      <c r="O174" s="87"/>
      <c r="P174" s="101" t="str">
        <f t="shared" si="7"/>
        <v>Освоение 72,7%</v>
      </c>
      <c r="Q174" s="158"/>
      <c r="R174" s="50"/>
    </row>
    <row r="175" spans="1:18" ht="99.75" customHeight="1">
      <c r="A175" s="73" t="s">
        <v>1249</v>
      </c>
      <c r="B175" s="3" t="s">
        <v>665</v>
      </c>
      <c r="C175" s="39">
        <v>40130.3</v>
      </c>
      <c r="D175" s="39">
        <v>40130.228</v>
      </c>
      <c r="E175" s="39">
        <v>0</v>
      </c>
      <c r="F175" s="39">
        <v>0</v>
      </c>
      <c r="G175" s="39">
        <v>0</v>
      </c>
      <c r="H175" s="39">
        <v>0</v>
      </c>
      <c r="I175" s="39">
        <v>40130.3</v>
      </c>
      <c r="J175" s="39">
        <v>40130.228</v>
      </c>
      <c r="K175" s="39">
        <v>40130.228</v>
      </c>
      <c r="L175" s="101" t="s">
        <v>1234</v>
      </c>
      <c r="M175" s="157"/>
      <c r="N175" s="157"/>
      <c r="O175" s="87"/>
      <c r="P175" s="101" t="str">
        <f t="shared" si="7"/>
        <v>Освоение 100,0%</v>
      </c>
      <c r="Q175" s="158"/>
      <c r="R175" s="50"/>
    </row>
    <row r="176" spans="1:18" ht="99.75" customHeight="1">
      <c r="A176" s="77"/>
      <c r="B176" s="6" t="s">
        <v>257</v>
      </c>
      <c r="C176" s="38">
        <v>3717976.5</v>
      </c>
      <c r="D176" s="38">
        <v>1686447.46327</v>
      </c>
      <c r="E176" s="38">
        <v>0</v>
      </c>
      <c r="F176" s="38">
        <v>0</v>
      </c>
      <c r="G176" s="38">
        <v>0</v>
      </c>
      <c r="H176" s="38">
        <v>0</v>
      </c>
      <c r="I176" s="38">
        <v>3717976.5</v>
      </c>
      <c r="J176" s="38">
        <v>1686447.46327</v>
      </c>
      <c r="K176" s="38">
        <v>1624854.56769</v>
      </c>
      <c r="L176" s="100" t="s">
        <v>1250</v>
      </c>
      <c r="M176" s="157"/>
      <c r="N176" s="157"/>
      <c r="O176" s="87"/>
      <c r="P176" s="101" t="str">
        <f t="shared" si="7"/>
        <v>Освоение 43,7%</v>
      </c>
      <c r="Q176" s="158"/>
      <c r="R176" s="50"/>
    </row>
    <row r="177" spans="1:18" ht="99.75" customHeight="1">
      <c r="A177" s="73"/>
      <c r="B177" s="3" t="s">
        <v>258</v>
      </c>
      <c r="C177" s="39">
        <v>3717976.5</v>
      </c>
      <c r="D177" s="39">
        <v>1686447.46327</v>
      </c>
      <c r="E177" s="39">
        <v>0</v>
      </c>
      <c r="F177" s="39">
        <v>0</v>
      </c>
      <c r="G177" s="39">
        <v>0</v>
      </c>
      <c r="H177" s="39">
        <v>0</v>
      </c>
      <c r="I177" s="39">
        <v>3717976.5</v>
      </c>
      <c r="J177" s="39">
        <v>1686447.46327</v>
      </c>
      <c r="K177" s="39">
        <v>1624854.56769</v>
      </c>
      <c r="L177" s="101" t="s">
        <v>1250</v>
      </c>
      <c r="M177" s="157"/>
      <c r="N177" s="157"/>
      <c r="O177" s="87"/>
      <c r="P177" s="101" t="str">
        <f t="shared" si="7"/>
        <v>Освоение 43,7%</v>
      </c>
      <c r="Q177" s="158"/>
      <c r="R177" s="50"/>
    </row>
    <row r="178" spans="1:18" ht="99.75" customHeight="1">
      <c r="A178" s="73" t="s">
        <v>1251</v>
      </c>
      <c r="B178" s="3" t="s">
        <v>666</v>
      </c>
      <c r="C178" s="39">
        <v>65497.7</v>
      </c>
      <c r="D178" s="39">
        <v>28853.10928</v>
      </c>
      <c r="E178" s="39">
        <v>0</v>
      </c>
      <c r="F178" s="39">
        <v>0</v>
      </c>
      <c r="G178" s="39">
        <v>0</v>
      </c>
      <c r="H178" s="39">
        <v>0</v>
      </c>
      <c r="I178" s="39">
        <v>65497.7</v>
      </c>
      <c r="J178" s="39">
        <v>28853.10928</v>
      </c>
      <c r="K178" s="39">
        <v>28853.1</v>
      </c>
      <c r="L178" s="101" t="s">
        <v>635</v>
      </c>
      <c r="M178" s="157"/>
      <c r="N178" s="157"/>
      <c r="O178" s="87"/>
      <c r="P178" s="101" t="str">
        <f t="shared" si="7"/>
        <v>Объект введен в эксплуатацию</v>
      </c>
      <c r="Q178" s="158"/>
      <c r="R178" s="50"/>
    </row>
    <row r="179" spans="1:18" ht="99.75" customHeight="1">
      <c r="A179" s="73" t="s">
        <v>1252</v>
      </c>
      <c r="B179" s="3" t="s">
        <v>1253</v>
      </c>
      <c r="C179" s="39">
        <v>1000</v>
      </c>
      <c r="D179" s="39">
        <v>1000</v>
      </c>
      <c r="E179" s="39">
        <v>0</v>
      </c>
      <c r="F179" s="39">
        <v>0</v>
      </c>
      <c r="G179" s="39">
        <v>0</v>
      </c>
      <c r="H179" s="39">
        <v>0</v>
      </c>
      <c r="I179" s="39">
        <v>1000</v>
      </c>
      <c r="J179" s="39">
        <v>1000</v>
      </c>
      <c r="K179" s="39">
        <v>1000</v>
      </c>
      <c r="L179" s="101"/>
      <c r="M179" s="157"/>
      <c r="N179" s="157"/>
      <c r="O179" s="87"/>
      <c r="P179" s="101">
        <f t="shared" si="7"/>
        <v>0</v>
      </c>
      <c r="Q179" s="158"/>
      <c r="R179" s="50"/>
    </row>
    <row r="180" spans="1:18" ht="99.75" customHeight="1">
      <c r="A180" s="73" t="s">
        <v>1254</v>
      </c>
      <c r="B180" s="3" t="s">
        <v>667</v>
      </c>
      <c r="C180" s="39">
        <v>1988366.4</v>
      </c>
      <c r="D180" s="39">
        <v>976086.24113</v>
      </c>
      <c r="E180" s="39">
        <v>0</v>
      </c>
      <c r="F180" s="39">
        <v>0</v>
      </c>
      <c r="G180" s="39">
        <v>0</v>
      </c>
      <c r="H180" s="39">
        <v>0</v>
      </c>
      <c r="I180" s="39">
        <v>1988366.4</v>
      </c>
      <c r="J180" s="39">
        <v>976086.24113</v>
      </c>
      <c r="K180" s="39">
        <v>799785.5</v>
      </c>
      <c r="L180" s="101" t="s">
        <v>1196</v>
      </c>
      <c r="M180" s="157"/>
      <c r="N180" s="157"/>
      <c r="O180" s="87"/>
      <c r="P180" s="101" t="str">
        <f t="shared" si="7"/>
        <v>Освоение 40,2%</v>
      </c>
      <c r="Q180" s="158"/>
      <c r="R180" s="50"/>
    </row>
    <row r="181" spans="1:18" ht="99.75" customHeight="1">
      <c r="A181" s="73" t="s">
        <v>1255</v>
      </c>
      <c r="B181" s="3" t="s">
        <v>668</v>
      </c>
      <c r="C181" s="39">
        <v>8945.8</v>
      </c>
      <c r="D181" s="39">
        <v>4669.46769</v>
      </c>
      <c r="E181" s="39">
        <v>0</v>
      </c>
      <c r="F181" s="39">
        <v>0</v>
      </c>
      <c r="G181" s="39">
        <v>0</v>
      </c>
      <c r="H181" s="39">
        <v>0</v>
      </c>
      <c r="I181" s="39">
        <v>8945.8</v>
      </c>
      <c r="J181" s="39">
        <v>4669.46769</v>
      </c>
      <c r="K181" s="39">
        <v>4669.46769</v>
      </c>
      <c r="L181" s="101" t="s">
        <v>1256</v>
      </c>
      <c r="M181" s="157"/>
      <c r="N181" s="157"/>
      <c r="O181" s="87"/>
      <c r="P181" s="101" t="str">
        <f t="shared" si="7"/>
        <v>Освоение 52,2%</v>
      </c>
      <c r="Q181" s="158"/>
      <c r="R181" s="50"/>
    </row>
    <row r="182" spans="1:18" ht="99.75" customHeight="1">
      <c r="A182" s="73" t="s">
        <v>1257</v>
      </c>
      <c r="B182" s="3" t="s">
        <v>669</v>
      </c>
      <c r="C182" s="39">
        <v>669523.3</v>
      </c>
      <c r="D182" s="39">
        <v>537144.51921</v>
      </c>
      <c r="E182" s="39">
        <v>0</v>
      </c>
      <c r="F182" s="39">
        <v>0</v>
      </c>
      <c r="G182" s="39">
        <v>0</v>
      </c>
      <c r="H182" s="39">
        <v>0</v>
      </c>
      <c r="I182" s="39">
        <v>669523.3</v>
      </c>
      <c r="J182" s="39">
        <v>537144.51921</v>
      </c>
      <c r="K182" s="39">
        <v>537144.5</v>
      </c>
      <c r="L182" s="101" t="s">
        <v>1258</v>
      </c>
      <c r="M182" s="157"/>
      <c r="N182" s="157"/>
      <c r="O182" s="87"/>
      <c r="P182" s="101" t="str">
        <f t="shared" si="7"/>
        <v>Освоение 80,2%</v>
      </c>
      <c r="Q182" s="158"/>
      <c r="R182" s="50"/>
    </row>
    <row r="183" spans="1:18" ht="99.75" customHeight="1">
      <c r="A183" s="73" t="s">
        <v>1259</v>
      </c>
      <c r="B183" s="3" t="s">
        <v>670</v>
      </c>
      <c r="C183" s="39">
        <v>523456.6</v>
      </c>
      <c r="D183" s="39">
        <v>644</v>
      </c>
      <c r="E183" s="39">
        <v>0</v>
      </c>
      <c r="F183" s="39">
        <v>0</v>
      </c>
      <c r="G183" s="39">
        <v>0</v>
      </c>
      <c r="H183" s="39">
        <v>0</v>
      </c>
      <c r="I183" s="39">
        <v>523456.6</v>
      </c>
      <c r="J183" s="39">
        <v>644</v>
      </c>
      <c r="K183" s="39">
        <v>644</v>
      </c>
      <c r="L183" s="101" t="s">
        <v>1260</v>
      </c>
      <c r="M183" s="157"/>
      <c r="N183" s="157"/>
      <c r="O183" s="87"/>
      <c r="P183" s="101" t="str">
        <f t="shared" si="7"/>
        <v>Освоение 0,1%</v>
      </c>
      <c r="Q183" s="158"/>
      <c r="R183" s="50"/>
    </row>
    <row r="184" spans="1:18" ht="99.75" customHeight="1">
      <c r="A184" s="73" t="s">
        <v>1261</v>
      </c>
      <c r="B184" s="3" t="s">
        <v>671</v>
      </c>
      <c r="C184" s="39">
        <v>411186.7</v>
      </c>
      <c r="D184" s="39">
        <v>138050.12596</v>
      </c>
      <c r="E184" s="39">
        <v>0</v>
      </c>
      <c r="F184" s="39">
        <v>0</v>
      </c>
      <c r="G184" s="39">
        <v>0</v>
      </c>
      <c r="H184" s="39">
        <v>0</v>
      </c>
      <c r="I184" s="39">
        <v>411186.7</v>
      </c>
      <c r="J184" s="39">
        <v>138050.12596</v>
      </c>
      <c r="K184" s="39">
        <v>252758</v>
      </c>
      <c r="L184" s="101" t="s">
        <v>1262</v>
      </c>
      <c r="M184" s="157"/>
      <c r="N184" s="157"/>
      <c r="O184" s="87"/>
      <c r="P184" s="101" t="str">
        <f t="shared" si="7"/>
        <v>Освоение 61,5%</v>
      </c>
      <c r="Q184" s="158"/>
      <c r="R184" s="50"/>
    </row>
    <row r="185" spans="1:18" ht="99.75" customHeight="1">
      <c r="A185" s="73" t="s">
        <v>1263</v>
      </c>
      <c r="B185" s="3" t="s">
        <v>1264</v>
      </c>
      <c r="C185" s="39">
        <v>50000</v>
      </c>
      <c r="D185" s="39">
        <v>0</v>
      </c>
      <c r="E185" s="39">
        <v>0</v>
      </c>
      <c r="F185" s="39">
        <v>0</v>
      </c>
      <c r="G185" s="39">
        <v>0</v>
      </c>
      <c r="H185" s="39">
        <v>0</v>
      </c>
      <c r="I185" s="39">
        <v>50000</v>
      </c>
      <c r="J185" s="39">
        <v>0</v>
      </c>
      <c r="K185" s="39">
        <v>0</v>
      </c>
      <c r="L185" s="101" t="s">
        <v>1140</v>
      </c>
      <c r="M185" s="157"/>
      <c r="N185" s="157"/>
      <c r="O185" s="87"/>
      <c r="P185" s="101" t="str">
        <f t="shared" si="7"/>
        <v>Освоение 0,0%</v>
      </c>
      <c r="Q185" s="158"/>
      <c r="R185" s="50"/>
    </row>
    <row r="186" spans="1:18" ht="99.75" customHeight="1">
      <c r="A186" s="77"/>
      <c r="B186" s="6" t="s">
        <v>586</v>
      </c>
      <c r="C186" s="38">
        <v>623</v>
      </c>
      <c r="D186" s="38">
        <v>0</v>
      </c>
      <c r="E186" s="38">
        <v>0</v>
      </c>
      <c r="F186" s="38">
        <v>0</v>
      </c>
      <c r="G186" s="38">
        <v>0</v>
      </c>
      <c r="H186" s="38">
        <v>0</v>
      </c>
      <c r="I186" s="38">
        <v>623</v>
      </c>
      <c r="J186" s="38">
        <v>0</v>
      </c>
      <c r="K186" s="38">
        <v>0</v>
      </c>
      <c r="L186" s="100" t="s">
        <v>1140</v>
      </c>
      <c r="M186" s="157"/>
      <c r="N186" s="157"/>
      <c r="O186" s="87"/>
      <c r="P186" s="101" t="str">
        <f t="shared" si="7"/>
        <v>Освоение 0,0%</v>
      </c>
      <c r="Q186" s="158"/>
      <c r="R186" s="50"/>
    </row>
    <row r="187" spans="1:18" ht="99.75" customHeight="1">
      <c r="A187" s="73"/>
      <c r="B187" s="3" t="s">
        <v>258</v>
      </c>
      <c r="C187" s="39">
        <v>623</v>
      </c>
      <c r="D187" s="39">
        <v>0</v>
      </c>
      <c r="E187" s="39">
        <v>0</v>
      </c>
      <c r="F187" s="39">
        <v>0</v>
      </c>
      <c r="G187" s="39">
        <v>0</v>
      </c>
      <c r="H187" s="39">
        <v>0</v>
      </c>
      <c r="I187" s="39">
        <v>623</v>
      </c>
      <c r="J187" s="39">
        <v>0</v>
      </c>
      <c r="K187" s="39">
        <v>0</v>
      </c>
      <c r="L187" s="101" t="s">
        <v>1140</v>
      </c>
      <c r="M187" s="157"/>
      <c r="N187" s="157"/>
      <c r="O187" s="87"/>
      <c r="P187" s="101" t="str">
        <f t="shared" si="7"/>
        <v>Освоение 0,0%</v>
      </c>
      <c r="Q187" s="158"/>
      <c r="R187" s="50"/>
    </row>
    <row r="188" spans="1:18" ht="99.75" customHeight="1">
      <c r="A188" s="73" t="s">
        <v>1265</v>
      </c>
      <c r="B188" s="3" t="s">
        <v>672</v>
      </c>
      <c r="C188" s="39">
        <v>623</v>
      </c>
      <c r="D188" s="39">
        <v>0</v>
      </c>
      <c r="E188" s="39">
        <v>0</v>
      </c>
      <c r="F188" s="39">
        <v>0</v>
      </c>
      <c r="G188" s="39">
        <v>0</v>
      </c>
      <c r="H188" s="39">
        <v>0</v>
      </c>
      <c r="I188" s="39">
        <v>623</v>
      </c>
      <c r="J188" s="39">
        <v>0</v>
      </c>
      <c r="K188" s="39">
        <v>0</v>
      </c>
      <c r="L188" s="101" t="s">
        <v>1140</v>
      </c>
      <c r="M188" s="157"/>
      <c r="N188" s="157"/>
      <c r="O188" s="87"/>
      <c r="P188" s="101" t="str">
        <f t="shared" si="7"/>
        <v>Освоение 0,0%</v>
      </c>
      <c r="Q188" s="158"/>
      <c r="R188" s="50"/>
    </row>
    <row r="189" spans="1:18" ht="99.75" customHeight="1">
      <c r="A189" s="77"/>
      <c r="B189" s="6" t="s">
        <v>259</v>
      </c>
      <c r="C189" s="38">
        <v>169202.9</v>
      </c>
      <c r="D189" s="38">
        <v>97349.642</v>
      </c>
      <c r="E189" s="38">
        <v>0</v>
      </c>
      <c r="F189" s="38">
        <v>0</v>
      </c>
      <c r="G189" s="38">
        <v>0</v>
      </c>
      <c r="H189" s="38">
        <v>0</v>
      </c>
      <c r="I189" s="38">
        <v>169202.9</v>
      </c>
      <c r="J189" s="38">
        <v>97349.642</v>
      </c>
      <c r="K189" s="38">
        <v>97349.642</v>
      </c>
      <c r="L189" s="100" t="s">
        <v>1266</v>
      </c>
      <c r="M189" s="157"/>
      <c r="N189" s="157"/>
      <c r="O189" s="87"/>
      <c r="P189" s="101" t="str">
        <f t="shared" si="7"/>
        <v>Освоение 57,5%</v>
      </c>
      <c r="Q189" s="158"/>
      <c r="R189" s="50"/>
    </row>
    <row r="190" spans="1:18" ht="99.75" customHeight="1">
      <c r="A190" s="73"/>
      <c r="B190" s="3" t="s">
        <v>244</v>
      </c>
      <c r="C190" s="39">
        <v>169202.9</v>
      </c>
      <c r="D190" s="39">
        <v>97349.642</v>
      </c>
      <c r="E190" s="39">
        <v>0</v>
      </c>
      <c r="F190" s="39">
        <v>0</v>
      </c>
      <c r="G190" s="39">
        <v>0</v>
      </c>
      <c r="H190" s="39">
        <v>0</v>
      </c>
      <c r="I190" s="39">
        <v>169202.9</v>
      </c>
      <c r="J190" s="39">
        <v>97349.642</v>
      </c>
      <c r="K190" s="39">
        <v>97349.642</v>
      </c>
      <c r="L190" s="101" t="s">
        <v>1266</v>
      </c>
      <c r="M190" s="157"/>
      <c r="N190" s="157"/>
      <c r="O190" s="87"/>
      <c r="P190" s="101" t="str">
        <f t="shared" si="7"/>
        <v>Освоение 57,5%</v>
      </c>
      <c r="Q190" s="158"/>
      <c r="R190" s="50"/>
    </row>
    <row r="191" spans="1:18" ht="99.75" customHeight="1">
      <c r="A191" s="73" t="s">
        <v>1267</v>
      </c>
      <c r="B191" s="3" t="s">
        <v>673</v>
      </c>
      <c r="C191" s="39">
        <v>84540.6</v>
      </c>
      <c r="D191" s="39">
        <v>17025.389</v>
      </c>
      <c r="E191" s="39">
        <v>0</v>
      </c>
      <c r="F191" s="39">
        <v>0</v>
      </c>
      <c r="G191" s="39">
        <v>0</v>
      </c>
      <c r="H191" s="39">
        <v>0</v>
      </c>
      <c r="I191" s="39">
        <v>84540.6</v>
      </c>
      <c r="J191" s="39">
        <v>17025.389</v>
      </c>
      <c r="K191" s="39">
        <v>17025.389</v>
      </c>
      <c r="L191" s="101" t="s">
        <v>1268</v>
      </c>
      <c r="M191" s="157"/>
      <c r="N191" s="157"/>
      <c r="O191" s="87"/>
      <c r="P191" s="101" t="str">
        <f t="shared" si="7"/>
        <v>Освоение 20,1%</v>
      </c>
      <c r="Q191" s="158"/>
      <c r="R191" s="50"/>
    </row>
    <row r="192" spans="1:18" ht="99.75" customHeight="1">
      <c r="A192" s="73" t="s">
        <v>1269</v>
      </c>
      <c r="B192" s="3" t="s">
        <v>674</v>
      </c>
      <c r="C192" s="39">
        <v>20890.3</v>
      </c>
      <c r="D192" s="39">
        <v>16552.328</v>
      </c>
      <c r="E192" s="39">
        <v>0</v>
      </c>
      <c r="F192" s="39">
        <v>0</v>
      </c>
      <c r="G192" s="39">
        <v>0</v>
      </c>
      <c r="H192" s="39">
        <v>0</v>
      </c>
      <c r="I192" s="39">
        <v>20890.3</v>
      </c>
      <c r="J192" s="39">
        <v>16552.328</v>
      </c>
      <c r="K192" s="39">
        <v>16552.328</v>
      </c>
      <c r="L192" s="101" t="s">
        <v>1270</v>
      </c>
      <c r="M192" s="157"/>
      <c r="N192" s="157"/>
      <c r="O192" s="87"/>
      <c r="P192" s="101" t="str">
        <f t="shared" si="7"/>
        <v>Освоение 79,2%</v>
      </c>
      <c r="Q192" s="158"/>
      <c r="R192" s="50"/>
    </row>
    <row r="193" spans="1:18" ht="99.75" customHeight="1">
      <c r="A193" s="73" t="s">
        <v>1271</v>
      </c>
      <c r="B193" s="3" t="s">
        <v>675</v>
      </c>
      <c r="C193" s="39">
        <v>29830.1</v>
      </c>
      <c r="D193" s="39">
        <v>29830.092</v>
      </c>
      <c r="E193" s="39">
        <v>0</v>
      </c>
      <c r="F193" s="39">
        <v>0</v>
      </c>
      <c r="G193" s="39">
        <v>0</v>
      </c>
      <c r="H193" s="39">
        <v>0</v>
      </c>
      <c r="I193" s="39">
        <v>29830.1</v>
      </c>
      <c r="J193" s="39">
        <v>29830.092</v>
      </c>
      <c r="K193" s="39">
        <v>29830.092</v>
      </c>
      <c r="L193" s="101" t="s">
        <v>1234</v>
      </c>
      <c r="M193" s="157"/>
      <c r="N193" s="157"/>
      <c r="O193" s="87"/>
      <c r="P193" s="101" t="str">
        <f t="shared" si="7"/>
        <v>Освоение 100,0%</v>
      </c>
      <c r="Q193" s="158"/>
      <c r="R193" s="50"/>
    </row>
    <row r="194" spans="1:18" ht="99.75" customHeight="1">
      <c r="A194" s="73" t="s">
        <v>1272</v>
      </c>
      <c r="B194" s="3" t="s">
        <v>676</v>
      </c>
      <c r="C194" s="39">
        <v>33941.9</v>
      </c>
      <c r="D194" s="39">
        <v>33941.833</v>
      </c>
      <c r="E194" s="39">
        <v>0</v>
      </c>
      <c r="F194" s="39">
        <v>0</v>
      </c>
      <c r="G194" s="39">
        <v>0</v>
      </c>
      <c r="H194" s="39">
        <v>0</v>
      </c>
      <c r="I194" s="39">
        <v>33941.9</v>
      </c>
      <c r="J194" s="39">
        <v>33941.833</v>
      </c>
      <c r="K194" s="39">
        <v>33941.833</v>
      </c>
      <c r="L194" s="101" t="s">
        <v>1234</v>
      </c>
      <c r="M194" s="157"/>
      <c r="N194" s="157"/>
      <c r="O194" s="87"/>
      <c r="P194" s="101" t="str">
        <f t="shared" si="7"/>
        <v>Освоение 100,0%</v>
      </c>
      <c r="Q194" s="158"/>
      <c r="R194" s="50"/>
    </row>
    <row r="195" spans="1:18" ht="99.75" customHeight="1">
      <c r="A195" s="77"/>
      <c r="B195" s="6" t="s">
        <v>260</v>
      </c>
      <c r="C195" s="38">
        <v>177261.7</v>
      </c>
      <c r="D195" s="38">
        <v>150951.912</v>
      </c>
      <c r="E195" s="38">
        <v>0</v>
      </c>
      <c r="F195" s="38">
        <v>0</v>
      </c>
      <c r="G195" s="38">
        <v>0</v>
      </c>
      <c r="H195" s="38">
        <v>0</v>
      </c>
      <c r="I195" s="38">
        <v>177261.7</v>
      </c>
      <c r="J195" s="38">
        <v>150951.912</v>
      </c>
      <c r="K195" s="38">
        <v>150951.912</v>
      </c>
      <c r="L195" s="100" t="s">
        <v>1273</v>
      </c>
      <c r="M195" s="157"/>
      <c r="N195" s="157"/>
      <c r="O195" s="87"/>
      <c r="P195" s="101" t="str">
        <f t="shared" si="7"/>
        <v>Освоение 85,2%</v>
      </c>
      <c r="Q195" s="158"/>
      <c r="R195" s="50"/>
    </row>
    <row r="196" spans="1:18" ht="99.75" customHeight="1">
      <c r="A196" s="73"/>
      <c r="B196" s="3" t="s">
        <v>261</v>
      </c>
      <c r="C196" s="39">
        <v>177261.7</v>
      </c>
      <c r="D196" s="39">
        <v>150951.912</v>
      </c>
      <c r="E196" s="39">
        <v>0</v>
      </c>
      <c r="F196" s="39">
        <v>0</v>
      </c>
      <c r="G196" s="39">
        <v>0</v>
      </c>
      <c r="H196" s="39">
        <v>0</v>
      </c>
      <c r="I196" s="39">
        <v>177261.7</v>
      </c>
      <c r="J196" s="39">
        <v>150951.912</v>
      </c>
      <c r="K196" s="39">
        <v>150951.912</v>
      </c>
      <c r="L196" s="101" t="s">
        <v>1273</v>
      </c>
      <c r="M196" s="157"/>
      <c r="N196" s="157"/>
      <c r="O196" s="87"/>
      <c r="P196" s="101" t="str">
        <f t="shared" si="7"/>
        <v>Освоение 85,2%</v>
      </c>
      <c r="Q196" s="158"/>
      <c r="R196" s="50"/>
    </row>
    <row r="197" spans="1:18" ht="99.75" customHeight="1">
      <c r="A197" s="73" t="s">
        <v>1274</v>
      </c>
      <c r="B197" s="3" t="s">
        <v>677</v>
      </c>
      <c r="C197" s="39">
        <v>142261.7</v>
      </c>
      <c r="D197" s="39">
        <v>134232.457</v>
      </c>
      <c r="E197" s="39">
        <v>0</v>
      </c>
      <c r="F197" s="39">
        <v>0</v>
      </c>
      <c r="G197" s="39">
        <v>0</v>
      </c>
      <c r="H197" s="39">
        <v>0</v>
      </c>
      <c r="I197" s="39">
        <v>142261.7</v>
      </c>
      <c r="J197" s="39">
        <v>134232.457</v>
      </c>
      <c r="K197" s="39">
        <v>134232.457</v>
      </c>
      <c r="L197" s="101" t="str">
        <f>"Выполнение "&amp;ROUND(K197/I197*100,1)&amp;" %"</f>
        <v>Выполнение 94,4 %</v>
      </c>
      <c r="M197" s="157"/>
      <c r="N197" s="157"/>
      <c r="O197" s="87"/>
      <c r="P197" s="101" t="str">
        <f t="shared" si="7"/>
        <v>Выполнение 94,4 %</v>
      </c>
      <c r="Q197" s="158"/>
      <c r="R197" s="50"/>
    </row>
    <row r="198" spans="1:18" ht="99.75" customHeight="1">
      <c r="A198" s="73" t="s">
        <v>1275</v>
      </c>
      <c r="B198" s="3" t="s">
        <v>678</v>
      </c>
      <c r="C198" s="39">
        <v>25000</v>
      </c>
      <c r="D198" s="39">
        <v>16719.455</v>
      </c>
      <c r="E198" s="39">
        <v>0</v>
      </c>
      <c r="F198" s="39">
        <v>0</v>
      </c>
      <c r="G198" s="39">
        <v>0</v>
      </c>
      <c r="H198" s="39">
        <v>0</v>
      </c>
      <c r="I198" s="39">
        <v>25000</v>
      </c>
      <c r="J198" s="39">
        <v>16719.455</v>
      </c>
      <c r="K198" s="39">
        <v>16719.455</v>
      </c>
      <c r="L198" s="101" t="s">
        <v>1228</v>
      </c>
      <c r="M198" s="157"/>
      <c r="N198" s="157"/>
      <c r="O198" s="87"/>
      <c r="P198" s="101" t="str">
        <f t="shared" si="7"/>
        <v>Освоение 66,9%</v>
      </c>
      <c r="Q198" s="158"/>
      <c r="R198" s="50"/>
    </row>
    <row r="199" spans="1:18" ht="99.75" customHeight="1">
      <c r="A199" s="73" t="s">
        <v>1276</v>
      </c>
      <c r="B199" s="3" t="s">
        <v>2007</v>
      </c>
      <c r="C199" s="39">
        <v>10000</v>
      </c>
      <c r="D199" s="39">
        <v>0</v>
      </c>
      <c r="E199" s="39">
        <v>0</v>
      </c>
      <c r="F199" s="39">
        <v>0</v>
      </c>
      <c r="G199" s="39">
        <v>0</v>
      </c>
      <c r="H199" s="39">
        <v>0</v>
      </c>
      <c r="I199" s="39">
        <v>10000</v>
      </c>
      <c r="J199" s="39">
        <v>0</v>
      </c>
      <c r="K199" s="39">
        <v>0</v>
      </c>
      <c r="L199" s="101" t="s">
        <v>1140</v>
      </c>
      <c r="M199" s="157"/>
      <c r="N199" s="157"/>
      <c r="O199" s="87"/>
      <c r="P199" s="101" t="str">
        <f t="shared" si="7"/>
        <v>Освоение 0,0%</v>
      </c>
      <c r="Q199" s="158"/>
      <c r="R199" s="50"/>
    </row>
    <row r="200" spans="1:18" ht="99.75" customHeight="1">
      <c r="A200" s="77"/>
      <c r="B200" s="6" t="s">
        <v>191</v>
      </c>
      <c r="C200" s="38">
        <v>200000</v>
      </c>
      <c r="D200" s="38">
        <v>192092.561</v>
      </c>
      <c r="E200" s="38">
        <v>0</v>
      </c>
      <c r="F200" s="38">
        <v>0</v>
      </c>
      <c r="G200" s="38">
        <v>0</v>
      </c>
      <c r="H200" s="38">
        <v>0</v>
      </c>
      <c r="I200" s="38">
        <v>200000</v>
      </c>
      <c r="J200" s="38">
        <v>192092.561</v>
      </c>
      <c r="K200" s="38">
        <v>192092.561</v>
      </c>
      <c r="L200" s="100" t="s">
        <v>1277</v>
      </c>
      <c r="M200" s="157"/>
      <c r="N200" s="157"/>
      <c r="O200" s="87"/>
      <c r="P200" s="101" t="str">
        <f t="shared" si="7"/>
        <v>Освоение 96,0%</v>
      </c>
      <c r="Q200" s="158"/>
      <c r="R200" s="50"/>
    </row>
    <row r="201" spans="1:18" ht="99.75" customHeight="1">
      <c r="A201" s="73"/>
      <c r="B201" s="3" t="s">
        <v>261</v>
      </c>
      <c r="C201" s="39">
        <v>200000</v>
      </c>
      <c r="D201" s="39">
        <v>192092.561</v>
      </c>
      <c r="E201" s="39">
        <v>0</v>
      </c>
      <c r="F201" s="39">
        <v>0</v>
      </c>
      <c r="G201" s="39">
        <v>0</v>
      </c>
      <c r="H201" s="39">
        <v>0</v>
      </c>
      <c r="I201" s="39">
        <v>200000</v>
      </c>
      <c r="J201" s="39">
        <v>192092.561</v>
      </c>
      <c r="K201" s="39">
        <v>192092.561</v>
      </c>
      <c r="L201" s="101" t="s">
        <v>1277</v>
      </c>
      <c r="M201" s="157"/>
      <c r="N201" s="157"/>
      <c r="O201" s="87"/>
      <c r="P201" s="101" t="str">
        <f t="shared" si="7"/>
        <v>Освоение 96,0%</v>
      </c>
      <c r="Q201" s="158"/>
      <c r="R201" s="50"/>
    </row>
    <row r="202" spans="1:18" ht="99.75" customHeight="1">
      <c r="A202" s="73" t="s">
        <v>1278</v>
      </c>
      <c r="B202" s="3" t="s">
        <v>679</v>
      </c>
      <c r="C202" s="39">
        <v>200000</v>
      </c>
      <c r="D202" s="39">
        <v>192092.561</v>
      </c>
      <c r="E202" s="39">
        <v>0</v>
      </c>
      <c r="F202" s="39">
        <v>0</v>
      </c>
      <c r="G202" s="39">
        <v>0</v>
      </c>
      <c r="H202" s="39">
        <v>0</v>
      </c>
      <c r="I202" s="39">
        <v>200000</v>
      </c>
      <c r="J202" s="39">
        <v>192092.561</v>
      </c>
      <c r="K202" s="39">
        <v>192092.561</v>
      </c>
      <c r="L202" s="101" t="s">
        <v>1277</v>
      </c>
      <c r="M202" s="157"/>
      <c r="N202" s="157"/>
      <c r="O202" s="87"/>
      <c r="P202" s="101" t="str">
        <f t="shared" si="7"/>
        <v>Освоение 96,0%</v>
      </c>
      <c r="Q202" s="158"/>
      <c r="R202" s="50"/>
    </row>
    <row r="203" spans="1:18" ht="99.75" customHeight="1">
      <c r="A203" s="77"/>
      <c r="B203" s="6" t="s">
        <v>262</v>
      </c>
      <c r="C203" s="38">
        <v>7538130.3</v>
      </c>
      <c r="D203" s="38">
        <v>3667820.93082</v>
      </c>
      <c r="E203" s="38">
        <v>0</v>
      </c>
      <c r="F203" s="38">
        <v>0</v>
      </c>
      <c r="G203" s="38">
        <v>0</v>
      </c>
      <c r="H203" s="38">
        <v>0</v>
      </c>
      <c r="I203" s="38">
        <v>7538130.3</v>
      </c>
      <c r="J203" s="38">
        <v>3667820.93082</v>
      </c>
      <c r="K203" s="38">
        <v>3012822.859</v>
      </c>
      <c r="L203" s="100" t="s">
        <v>1279</v>
      </c>
      <c r="M203" s="157"/>
      <c r="N203" s="157"/>
      <c r="O203" s="87"/>
      <c r="P203" s="101" t="str">
        <f t="shared" si="7"/>
        <v>Освоение 40,0%</v>
      </c>
      <c r="Q203" s="158"/>
      <c r="R203" s="50"/>
    </row>
    <row r="204" spans="1:18" ht="99.75" customHeight="1">
      <c r="A204" s="73"/>
      <c r="B204" s="3" t="s">
        <v>263</v>
      </c>
      <c r="C204" s="39">
        <v>4097533.9</v>
      </c>
      <c r="D204" s="39">
        <v>1843508.64258</v>
      </c>
      <c r="E204" s="39">
        <v>0</v>
      </c>
      <c r="F204" s="39">
        <v>0</v>
      </c>
      <c r="G204" s="39">
        <v>0</v>
      </c>
      <c r="H204" s="39">
        <v>0</v>
      </c>
      <c r="I204" s="39">
        <v>4097533.9</v>
      </c>
      <c r="J204" s="39">
        <v>1843508.64258</v>
      </c>
      <c r="K204" s="39">
        <v>1559929.918</v>
      </c>
      <c r="L204" s="101" t="s">
        <v>1280</v>
      </c>
      <c r="M204" s="157"/>
      <c r="N204" s="157"/>
      <c r="O204" s="87"/>
      <c r="P204" s="101" t="str">
        <f t="shared" si="7"/>
        <v>Освоение 38,1%</v>
      </c>
      <c r="Q204" s="158"/>
      <c r="R204" s="50"/>
    </row>
    <row r="205" spans="1:18" ht="99.75" customHeight="1">
      <c r="A205" s="73" t="s">
        <v>1281</v>
      </c>
      <c r="B205" s="3" t="s">
        <v>680</v>
      </c>
      <c r="C205" s="39">
        <v>582189</v>
      </c>
      <c r="D205" s="39">
        <v>530964.83367</v>
      </c>
      <c r="E205" s="39">
        <v>0</v>
      </c>
      <c r="F205" s="39">
        <v>0</v>
      </c>
      <c r="G205" s="39">
        <v>0</v>
      </c>
      <c r="H205" s="39">
        <v>0</v>
      </c>
      <c r="I205" s="39">
        <v>582189</v>
      </c>
      <c r="J205" s="39">
        <v>530964.83367</v>
      </c>
      <c r="K205" s="39">
        <v>530979.09</v>
      </c>
      <c r="L205" s="101" t="s">
        <v>1282</v>
      </c>
      <c r="M205" s="157"/>
      <c r="N205" s="157"/>
      <c r="O205" s="87"/>
      <c r="P205" s="101" t="str">
        <f t="shared" si="7"/>
        <v>Освоение 91,2%</v>
      </c>
      <c r="Q205" s="158"/>
      <c r="R205" s="50"/>
    </row>
    <row r="206" spans="1:18" ht="99.75" customHeight="1">
      <c r="A206" s="73" t="s">
        <v>1283</v>
      </c>
      <c r="B206" s="3" t="s">
        <v>681</v>
      </c>
      <c r="C206" s="39">
        <v>1386860.3</v>
      </c>
      <c r="D206" s="39">
        <v>449751.481</v>
      </c>
      <c r="E206" s="39">
        <v>0</v>
      </c>
      <c r="F206" s="39">
        <v>0</v>
      </c>
      <c r="G206" s="39">
        <v>0</v>
      </c>
      <c r="H206" s="39">
        <v>0</v>
      </c>
      <c r="I206" s="39">
        <v>1386860.3</v>
      </c>
      <c r="J206" s="39">
        <v>449751.481</v>
      </c>
      <c r="K206" s="39">
        <v>246544.636</v>
      </c>
      <c r="L206" s="101" t="s">
        <v>1284</v>
      </c>
      <c r="M206" s="157"/>
      <c r="N206" s="157"/>
      <c r="O206" s="87"/>
      <c r="P206" s="101" t="str">
        <f t="shared" si="7"/>
        <v>Освоение 17,8%</v>
      </c>
      <c r="Q206" s="158"/>
      <c r="R206" s="50"/>
    </row>
    <row r="207" spans="1:18" ht="99.75" customHeight="1">
      <c r="A207" s="73" t="s">
        <v>1285</v>
      </c>
      <c r="B207" s="3" t="s">
        <v>682</v>
      </c>
      <c r="C207" s="39">
        <v>1004.4</v>
      </c>
      <c r="D207" s="39">
        <v>0</v>
      </c>
      <c r="E207" s="39">
        <v>0</v>
      </c>
      <c r="F207" s="39">
        <v>0</v>
      </c>
      <c r="G207" s="39">
        <v>0</v>
      </c>
      <c r="H207" s="39">
        <v>0</v>
      </c>
      <c r="I207" s="39">
        <v>1004.4</v>
      </c>
      <c r="J207" s="39">
        <v>0</v>
      </c>
      <c r="K207" s="39">
        <v>0</v>
      </c>
      <c r="L207" s="101" t="s">
        <v>1140</v>
      </c>
      <c r="M207" s="157"/>
      <c r="N207" s="157"/>
      <c r="O207" s="87"/>
      <c r="P207" s="101" t="str">
        <f t="shared" si="7"/>
        <v>Освоение 0,0%</v>
      </c>
      <c r="Q207" s="158"/>
      <c r="R207" s="50"/>
    </row>
    <row r="208" spans="1:18" ht="99.75" customHeight="1">
      <c r="A208" s="73" t="s">
        <v>1286</v>
      </c>
      <c r="B208" s="3" t="s">
        <v>683</v>
      </c>
      <c r="C208" s="39">
        <v>857.2</v>
      </c>
      <c r="D208" s="39">
        <v>0</v>
      </c>
      <c r="E208" s="39">
        <v>0</v>
      </c>
      <c r="F208" s="39">
        <v>0</v>
      </c>
      <c r="G208" s="39">
        <v>0</v>
      </c>
      <c r="H208" s="39">
        <v>0</v>
      </c>
      <c r="I208" s="39">
        <v>857.2</v>
      </c>
      <c r="J208" s="39">
        <v>0</v>
      </c>
      <c r="K208" s="39">
        <v>0</v>
      </c>
      <c r="L208" s="101" t="s">
        <v>1140</v>
      </c>
      <c r="M208" s="157"/>
      <c r="N208" s="157"/>
      <c r="O208" s="87"/>
      <c r="P208" s="101" t="str">
        <f t="shared" si="7"/>
        <v>Освоение 0,0%</v>
      </c>
      <c r="Q208" s="158"/>
      <c r="R208" s="50"/>
    </row>
    <row r="209" spans="1:18" ht="99.75" customHeight="1">
      <c r="A209" s="73" t="s">
        <v>1287</v>
      </c>
      <c r="B209" s="3" t="s">
        <v>684</v>
      </c>
      <c r="C209" s="39">
        <v>1626714</v>
      </c>
      <c r="D209" s="39">
        <v>559216.05341</v>
      </c>
      <c r="E209" s="39">
        <v>0</v>
      </c>
      <c r="F209" s="39">
        <v>0</v>
      </c>
      <c r="G209" s="39">
        <v>0</v>
      </c>
      <c r="H209" s="39">
        <v>0</v>
      </c>
      <c r="I209" s="39">
        <v>1626714</v>
      </c>
      <c r="J209" s="39">
        <v>559216.05341</v>
      </c>
      <c r="K209" s="39">
        <v>543383.729</v>
      </c>
      <c r="L209" s="101" t="s">
        <v>1288</v>
      </c>
      <c r="M209" s="157"/>
      <c r="N209" s="157"/>
      <c r="O209" s="87"/>
      <c r="P209" s="101" t="str">
        <f t="shared" si="7"/>
        <v>Освоение 33,4%</v>
      </c>
      <c r="Q209" s="158"/>
      <c r="R209" s="50"/>
    </row>
    <row r="210" spans="1:18" ht="99.75" customHeight="1">
      <c r="A210" s="73" t="s">
        <v>1289</v>
      </c>
      <c r="B210" s="3" t="s">
        <v>685</v>
      </c>
      <c r="C210" s="39">
        <v>98888.6</v>
      </c>
      <c r="D210" s="39">
        <v>50439.98475</v>
      </c>
      <c r="E210" s="39">
        <v>0</v>
      </c>
      <c r="F210" s="39">
        <v>0</v>
      </c>
      <c r="G210" s="39">
        <v>0</v>
      </c>
      <c r="H210" s="39">
        <v>0</v>
      </c>
      <c r="I210" s="39">
        <v>98888.6</v>
      </c>
      <c r="J210" s="39">
        <v>50439.98475</v>
      </c>
      <c r="K210" s="39">
        <v>50466.169</v>
      </c>
      <c r="L210" s="101" t="s">
        <v>1290</v>
      </c>
      <c r="M210" s="157"/>
      <c r="N210" s="157"/>
      <c r="O210" s="87"/>
      <c r="P210" s="101" t="str">
        <f t="shared" si="7"/>
        <v>Освоение 51,0%</v>
      </c>
      <c r="Q210" s="158"/>
      <c r="R210" s="50"/>
    </row>
    <row r="211" spans="1:18" ht="99.75" customHeight="1">
      <c r="A211" s="73" t="s">
        <v>1291</v>
      </c>
      <c r="B211" s="3" t="s">
        <v>686</v>
      </c>
      <c r="C211" s="39">
        <v>199151.2</v>
      </c>
      <c r="D211" s="39">
        <v>102162.29026</v>
      </c>
      <c r="E211" s="39">
        <v>0</v>
      </c>
      <c r="F211" s="39">
        <v>0</v>
      </c>
      <c r="G211" s="39">
        <v>0</v>
      </c>
      <c r="H211" s="39">
        <v>0</v>
      </c>
      <c r="I211" s="39">
        <v>199151.2</v>
      </c>
      <c r="J211" s="39">
        <v>102162.29026</v>
      </c>
      <c r="K211" s="39">
        <v>37563.504</v>
      </c>
      <c r="L211" s="101" t="s">
        <v>1292</v>
      </c>
      <c r="M211" s="157"/>
      <c r="N211" s="157"/>
      <c r="O211" s="87"/>
      <c r="P211" s="101" t="str">
        <f t="shared" si="7"/>
        <v>Освоение 18,9%</v>
      </c>
      <c r="Q211" s="158"/>
      <c r="R211" s="50"/>
    </row>
    <row r="212" spans="1:18" ht="99.75" customHeight="1">
      <c r="A212" s="73" t="s">
        <v>1293</v>
      </c>
      <c r="B212" s="3" t="s">
        <v>687</v>
      </c>
      <c r="C212" s="39">
        <v>201869.2</v>
      </c>
      <c r="D212" s="39">
        <v>150973.99949</v>
      </c>
      <c r="E212" s="39">
        <v>0</v>
      </c>
      <c r="F212" s="39">
        <v>0</v>
      </c>
      <c r="G212" s="39">
        <v>0</v>
      </c>
      <c r="H212" s="39">
        <v>0</v>
      </c>
      <c r="I212" s="39">
        <v>201869.2</v>
      </c>
      <c r="J212" s="39">
        <v>150973.99949</v>
      </c>
      <c r="K212" s="39">
        <v>150992.79</v>
      </c>
      <c r="L212" s="101" t="s">
        <v>1294</v>
      </c>
      <c r="M212" s="157"/>
      <c r="N212" s="157"/>
      <c r="O212" s="87"/>
      <c r="P212" s="101" t="str">
        <f t="shared" si="7"/>
        <v>Освоение 74,8%</v>
      </c>
      <c r="Q212" s="158"/>
      <c r="R212" s="50"/>
    </row>
    <row r="213" spans="1:18" ht="99.75" customHeight="1">
      <c r="A213" s="73"/>
      <c r="B213" s="3" t="s">
        <v>264</v>
      </c>
      <c r="C213" s="39">
        <v>351843.9</v>
      </c>
      <c r="D213" s="39">
        <v>213649.02967</v>
      </c>
      <c r="E213" s="39">
        <v>0</v>
      </c>
      <c r="F213" s="39">
        <v>0</v>
      </c>
      <c r="G213" s="39">
        <v>0</v>
      </c>
      <c r="H213" s="39">
        <v>0</v>
      </c>
      <c r="I213" s="39">
        <v>351843.9</v>
      </c>
      <c r="J213" s="39">
        <v>213649.02967</v>
      </c>
      <c r="K213" s="39">
        <v>213634.802</v>
      </c>
      <c r="L213" s="101" t="s">
        <v>1295</v>
      </c>
      <c r="M213" s="157"/>
      <c r="N213" s="157"/>
      <c r="O213" s="87"/>
      <c r="P213" s="101" t="str">
        <f t="shared" si="7"/>
        <v>Освоение 60,7%</v>
      </c>
      <c r="Q213" s="158"/>
      <c r="R213" s="50"/>
    </row>
    <row r="214" spans="1:18" ht="99.75" customHeight="1">
      <c r="A214" s="73" t="s">
        <v>1296</v>
      </c>
      <c r="B214" s="3" t="s">
        <v>688</v>
      </c>
      <c r="C214" s="39">
        <v>147333.9</v>
      </c>
      <c r="D214" s="39">
        <v>11616.01792</v>
      </c>
      <c r="E214" s="39">
        <v>0</v>
      </c>
      <c r="F214" s="39">
        <v>0</v>
      </c>
      <c r="G214" s="39">
        <v>0</v>
      </c>
      <c r="H214" s="39">
        <v>0</v>
      </c>
      <c r="I214" s="39">
        <v>147333.9</v>
      </c>
      <c r="J214" s="39">
        <v>11616.01792</v>
      </c>
      <c r="K214" s="39">
        <v>11601.79</v>
      </c>
      <c r="L214" s="101" t="s">
        <v>1297</v>
      </c>
      <c r="M214" s="157"/>
      <c r="N214" s="157"/>
      <c r="O214" s="87"/>
      <c r="P214" s="101" t="str">
        <f t="shared" si="7"/>
        <v>Освоение 7,9%</v>
      </c>
      <c r="Q214" s="158"/>
      <c r="R214" s="50"/>
    </row>
    <row r="215" spans="1:18" ht="99.75" customHeight="1">
      <c r="A215" s="73" t="s">
        <v>1298</v>
      </c>
      <c r="B215" s="3" t="s">
        <v>689</v>
      </c>
      <c r="C215" s="39">
        <v>178000</v>
      </c>
      <c r="D215" s="39">
        <v>175523.018</v>
      </c>
      <c r="E215" s="39">
        <v>0</v>
      </c>
      <c r="F215" s="39">
        <v>0</v>
      </c>
      <c r="G215" s="39">
        <v>0</v>
      </c>
      <c r="H215" s="39">
        <v>0</v>
      </c>
      <c r="I215" s="39">
        <v>178000</v>
      </c>
      <c r="J215" s="39">
        <v>175523.018</v>
      </c>
      <c r="K215" s="39">
        <v>175523.018</v>
      </c>
      <c r="L215" s="101" t="s">
        <v>1299</v>
      </c>
      <c r="M215" s="157"/>
      <c r="N215" s="157"/>
      <c r="O215" s="87"/>
      <c r="P215" s="101" t="str">
        <f aca="true" t="shared" si="8" ref="P215:P278">L215</f>
        <v>Освоение 98,6%</v>
      </c>
      <c r="Q215" s="158"/>
      <c r="R215" s="50"/>
    </row>
    <row r="216" spans="1:18" ht="99.75" customHeight="1">
      <c r="A216" s="73" t="s">
        <v>1300</v>
      </c>
      <c r="B216" s="3" t="s">
        <v>690</v>
      </c>
      <c r="C216" s="39">
        <v>26510</v>
      </c>
      <c r="D216" s="39">
        <v>26509.99375</v>
      </c>
      <c r="E216" s="39">
        <v>0</v>
      </c>
      <c r="F216" s="39">
        <v>0</v>
      </c>
      <c r="G216" s="39">
        <v>0</v>
      </c>
      <c r="H216" s="39">
        <v>0</v>
      </c>
      <c r="I216" s="39">
        <v>26510</v>
      </c>
      <c r="J216" s="39">
        <v>26509.99375</v>
      </c>
      <c r="K216" s="39">
        <v>26509.994</v>
      </c>
      <c r="L216" s="101" t="s">
        <v>1234</v>
      </c>
      <c r="M216" s="157"/>
      <c r="N216" s="157"/>
      <c r="O216" s="87"/>
      <c r="P216" s="101" t="str">
        <f t="shared" si="8"/>
        <v>Освоение 100,0%</v>
      </c>
      <c r="Q216" s="158"/>
      <c r="R216" s="50"/>
    </row>
    <row r="217" spans="1:18" ht="99.75" customHeight="1">
      <c r="A217" s="73"/>
      <c r="B217" s="3" t="s">
        <v>241</v>
      </c>
      <c r="C217" s="39">
        <v>216343.8</v>
      </c>
      <c r="D217" s="39">
        <v>49290.235</v>
      </c>
      <c r="E217" s="39">
        <v>0</v>
      </c>
      <c r="F217" s="39">
        <v>0</v>
      </c>
      <c r="G217" s="39">
        <v>0</v>
      </c>
      <c r="H217" s="39">
        <v>0</v>
      </c>
      <c r="I217" s="39">
        <v>216343.8</v>
      </c>
      <c r="J217" s="39">
        <v>49290.235</v>
      </c>
      <c r="K217" s="39">
        <v>49290.235</v>
      </c>
      <c r="L217" s="101" t="s">
        <v>1301</v>
      </c>
      <c r="M217" s="157"/>
      <c r="N217" s="157"/>
      <c r="O217" s="87"/>
      <c r="P217" s="101" t="str">
        <f t="shared" si="8"/>
        <v>Освоение 22,8%</v>
      </c>
      <c r="Q217" s="158"/>
      <c r="R217" s="50"/>
    </row>
    <row r="218" spans="1:18" ht="99.75" customHeight="1">
      <c r="A218" s="73" t="s">
        <v>1302</v>
      </c>
      <c r="B218" s="3" t="s">
        <v>691</v>
      </c>
      <c r="C218" s="39">
        <v>203403.7</v>
      </c>
      <c r="D218" s="39">
        <v>47105.075</v>
      </c>
      <c r="E218" s="39">
        <v>0</v>
      </c>
      <c r="F218" s="39">
        <v>0</v>
      </c>
      <c r="G218" s="39">
        <v>0</v>
      </c>
      <c r="H218" s="39">
        <v>0</v>
      </c>
      <c r="I218" s="39">
        <v>203403.7</v>
      </c>
      <c r="J218" s="39">
        <v>47105.075</v>
      </c>
      <c r="K218" s="39">
        <v>47105.075</v>
      </c>
      <c r="L218" s="101" t="s">
        <v>1303</v>
      </c>
      <c r="M218" s="157"/>
      <c r="N218" s="157"/>
      <c r="O218" s="87"/>
      <c r="P218" s="101" t="str">
        <f t="shared" si="8"/>
        <v>Освоение 23,2%</v>
      </c>
      <c r="Q218" s="158"/>
      <c r="R218" s="50"/>
    </row>
    <row r="219" spans="1:18" ht="99.75" customHeight="1">
      <c r="A219" s="73" t="s">
        <v>1304</v>
      </c>
      <c r="B219" s="3" t="s">
        <v>1305</v>
      </c>
      <c r="C219" s="39">
        <v>10000</v>
      </c>
      <c r="D219" s="39">
        <v>0</v>
      </c>
      <c r="E219" s="39">
        <v>0</v>
      </c>
      <c r="F219" s="39">
        <v>0</v>
      </c>
      <c r="G219" s="39">
        <v>0</v>
      </c>
      <c r="H219" s="39">
        <v>0</v>
      </c>
      <c r="I219" s="39">
        <v>10000</v>
      </c>
      <c r="J219" s="39">
        <v>0</v>
      </c>
      <c r="K219" s="39">
        <v>0</v>
      </c>
      <c r="L219" s="101" t="s">
        <v>1140</v>
      </c>
      <c r="M219" s="157"/>
      <c r="N219" s="157"/>
      <c r="O219" s="87"/>
      <c r="P219" s="101" t="str">
        <f t="shared" si="8"/>
        <v>Освоение 0,0%</v>
      </c>
      <c r="Q219" s="158"/>
      <c r="R219" s="50"/>
    </row>
    <row r="220" spans="1:18" ht="99.75" customHeight="1">
      <c r="A220" s="73" t="s">
        <v>1306</v>
      </c>
      <c r="B220" s="3" t="s">
        <v>692</v>
      </c>
      <c r="C220" s="39">
        <v>2940.1</v>
      </c>
      <c r="D220" s="39">
        <v>2185.16</v>
      </c>
      <c r="E220" s="39">
        <v>0</v>
      </c>
      <c r="F220" s="39">
        <v>0</v>
      </c>
      <c r="G220" s="39">
        <v>0</v>
      </c>
      <c r="H220" s="39">
        <v>0</v>
      </c>
      <c r="I220" s="39">
        <v>2940.1</v>
      </c>
      <c r="J220" s="39">
        <v>2185.16</v>
      </c>
      <c r="K220" s="39">
        <v>2185.16</v>
      </c>
      <c r="L220" s="101" t="s">
        <v>1307</v>
      </c>
      <c r="M220" s="157"/>
      <c r="N220" s="157"/>
      <c r="O220" s="87"/>
      <c r="P220" s="101" t="str">
        <f t="shared" si="8"/>
        <v>Освоение 74,3%</v>
      </c>
      <c r="Q220" s="158"/>
      <c r="R220" s="50"/>
    </row>
    <row r="221" spans="1:18" ht="99.75" customHeight="1">
      <c r="A221" s="73"/>
      <c r="B221" s="3" t="s">
        <v>266</v>
      </c>
      <c r="C221" s="39">
        <v>2049778.3</v>
      </c>
      <c r="D221" s="39">
        <v>833768.25203</v>
      </c>
      <c r="E221" s="39">
        <v>0</v>
      </c>
      <c r="F221" s="39">
        <v>0</v>
      </c>
      <c r="G221" s="39">
        <v>0</v>
      </c>
      <c r="H221" s="39">
        <v>0</v>
      </c>
      <c r="I221" s="39">
        <v>2049778.3</v>
      </c>
      <c r="J221" s="39">
        <v>833768.25203</v>
      </c>
      <c r="K221" s="39">
        <v>833906.083</v>
      </c>
      <c r="L221" s="101" t="s">
        <v>1308</v>
      </c>
      <c r="M221" s="157"/>
      <c r="N221" s="157"/>
      <c r="O221" s="87"/>
      <c r="P221" s="101" t="str">
        <f t="shared" si="8"/>
        <v>Освоение 40,7%</v>
      </c>
      <c r="Q221" s="158"/>
      <c r="R221" s="50"/>
    </row>
    <row r="222" spans="1:18" ht="99.75" customHeight="1">
      <c r="A222" s="73" t="s">
        <v>1309</v>
      </c>
      <c r="B222" s="3" t="s">
        <v>693</v>
      </c>
      <c r="C222" s="39">
        <v>1187691.7</v>
      </c>
      <c r="D222" s="39">
        <v>312817.99299</v>
      </c>
      <c r="E222" s="39">
        <v>0</v>
      </c>
      <c r="F222" s="39">
        <v>0</v>
      </c>
      <c r="G222" s="39">
        <v>0</v>
      </c>
      <c r="H222" s="39">
        <v>0</v>
      </c>
      <c r="I222" s="39">
        <v>1187691.7</v>
      </c>
      <c r="J222" s="39">
        <v>312817.99299</v>
      </c>
      <c r="K222" s="39">
        <v>312915.824</v>
      </c>
      <c r="L222" s="101" t="s">
        <v>1310</v>
      </c>
      <c r="M222" s="157"/>
      <c r="N222" s="157"/>
      <c r="O222" s="87"/>
      <c r="P222" s="101" t="str">
        <f t="shared" si="8"/>
        <v>Освоение 26,3%</v>
      </c>
      <c r="Q222" s="158"/>
      <c r="R222" s="50"/>
    </row>
    <row r="223" spans="1:18" ht="99.75" customHeight="1">
      <c r="A223" s="73" t="s">
        <v>1311</v>
      </c>
      <c r="B223" s="3" t="s">
        <v>694</v>
      </c>
      <c r="C223" s="39">
        <v>1991.6</v>
      </c>
      <c r="D223" s="39">
        <v>0</v>
      </c>
      <c r="E223" s="39">
        <v>0</v>
      </c>
      <c r="F223" s="39">
        <v>0</v>
      </c>
      <c r="G223" s="39">
        <v>0</v>
      </c>
      <c r="H223" s="39">
        <v>0</v>
      </c>
      <c r="I223" s="39">
        <v>1991.6</v>
      </c>
      <c r="J223" s="39">
        <v>0</v>
      </c>
      <c r="K223" s="39">
        <v>0</v>
      </c>
      <c r="L223" s="101" t="s">
        <v>1140</v>
      </c>
      <c r="M223" s="157"/>
      <c r="N223" s="157"/>
      <c r="O223" s="87"/>
      <c r="P223" s="101" t="str">
        <f t="shared" si="8"/>
        <v>Освоение 0,0%</v>
      </c>
      <c r="Q223" s="158"/>
      <c r="R223" s="50"/>
    </row>
    <row r="224" spans="1:18" ht="99.75" customHeight="1">
      <c r="A224" s="73" t="s">
        <v>1312</v>
      </c>
      <c r="B224" s="3" t="s">
        <v>695</v>
      </c>
      <c r="C224" s="39">
        <v>2212.6</v>
      </c>
      <c r="D224" s="39">
        <v>0</v>
      </c>
      <c r="E224" s="39">
        <v>0</v>
      </c>
      <c r="F224" s="39">
        <v>0</v>
      </c>
      <c r="G224" s="39">
        <v>0</v>
      </c>
      <c r="H224" s="39">
        <v>0</v>
      </c>
      <c r="I224" s="39">
        <v>2212.6</v>
      </c>
      <c r="J224" s="39">
        <v>0</v>
      </c>
      <c r="K224" s="39">
        <v>0</v>
      </c>
      <c r="L224" s="101" t="s">
        <v>1140</v>
      </c>
      <c r="M224" s="157"/>
      <c r="N224" s="157"/>
      <c r="O224" s="87"/>
      <c r="P224" s="101" t="str">
        <f t="shared" si="8"/>
        <v>Освоение 0,0%</v>
      </c>
      <c r="Q224" s="158"/>
      <c r="R224" s="50"/>
    </row>
    <row r="225" spans="1:18" ht="99.75" customHeight="1">
      <c r="A225" s="73" t="s">
        <v>1313</v>
      </c>
      <c r="B225" s="3" t="s">
        <v>696</v>
      </c>
      <c r="C225" s="39">
        <v>1981.5</v>
      </c>
      <c r="D225" s="39">
        <v>0</v>
      </c>
      <c r="E225" s="39">
        <v>0</v>
      </c>
      <c r="F225" s="39">
        <v>0</v>
      </c>
      <c r="G225" s="39">
        <v>0</v>
      </c>
      <c r="H225" s="39">
        <v>0</v>
      </c>
      <c r="I225" s="39">
        <v>1981.5</v>
      </c>
      <c r="J225" s="39">
        <v>0</v>
      </c>
      <c r="K225" s="39">
        <v>0</v>
      </c>
      <c r="L225" s="101" t="s">
        <v>1140</v>
      </c>
      <c r="M225" s="157"/>
      <c r="N225" s="157"/>
      <c r="O225" s="87"/>
      <c r="P225" s="101" t="str">
        <f t="shared" si="8"/>
        <v>Освоение 0,0%</v>
      </c>
      <c r="Q225" s="158"/>
      <c r="R225" s="50"/>
    </row>
    <row r="226" spans="1:18" ht="99.75" customHeight="1">
      <c r="A226" s="73" t="s">
        <v>1314</v>
      </c>
      <c r="B226" s="3" t="s">
        <v>697</v>
      </c>
      <c r="C226" s="39">
        <v>2070.1</v>
      </c>
      <c r="D226" s="39">
        <v>0</v>
      </c>
      <c r="E226" s="39">
        <v>0</v>
      </c>
      <c r="F226" s="39">
        <v>0</v>
      </c>
      <c r="G226" s="39">
        <v>0</v>
      </c>
      <c r="H226" s="39">
        <v>0</v>
      </c>
      <c r="I226" s="39">
        <v>2070.1</v>
      </c>
      <c r="J226" s="39">
        <v>0</v>
      </c>
      <c r="K226" s="39">
        <v>0</v>
      </c>
      <c r="L226" s="101" t="s">
        <v>1140</v>
      </c>
      <c r="M226" s="157"/>
      <c r="N226" s="157"/>
      <c r="O226" s="87"/>
      <c r="P226" s="101" t="str">
        <f t="shared" si="8"/>
        <v>Освоение 0,0%</v>
      </c>
      <c r="Q226" s="158"/>
      <c r="R226" s="50"/>
    </row>
    <row r="227" spans="1:18" ht="99.75" customHeight="1">
      <c r="A227" s="73" t="s">
        <v>1315</v>
      </c>
      <c r="B227" s="3" t="s">
        <v>698</v>
      </c>
      <c r="C227" s="39">
        <v>2150.9</v>
      </c>
      <c r="D227" s="39">
        <v>0</v>
      </c>
      <c r="E227" s="39">
        <v>0</v>
      </c>
      <c r="F227" s="39">
        <v>0</v>
      </c>
      <c r="G227" s="39">
        <v>0</v>
      </c>
      <c r="H227" s="39">
        <v>0</v>
      </c>
      <c r="I227" s="39">
        <v>2150.9</v>
      </c>
      <c r="J227" s="39">
        <v>0</v>
      </c>
      <c r="K227" s="39">
        <v>0</v>
      </c>
      <c r="L227" s="101" t="s">
        <v>1140</v>
      </c>
      <c r="M227" s="157"/>
      <c r="N227" s="157"/>
      <c r="O227" s="87"/>
      <c r="P227" s="101" t="str">
        <f t="shared" si="8"/>
        <v>Освоение 0,0%</v>
      </c>
      <c r="Q227" s="158"/>
      <c r="R227" s="50"/>
    </row>
    <row r="228" spans="1:18" ht="99.75" customHeight="1">
      <c r="A228" s="73" t="s">
        <v>1316</v>
      </c>
      <c r="B228" s="3" t="s">
        <v>699</v>
      </c>
      <c r="C228" s="39">
        <v>1825.6</v>
      </c>
      <c r="D228" s="39">
        <v>0</v>
      </c>
      <c r="E228" s="39">
        <v>0</v>
      </c>
      <c r="F228" s="39">
        <v>0</v>
      </c>
      <c r="G228" s="39">
        <v>0</v>
      </c>
      <c r="H228" s="39">
        <v>0</v>
      </c>
      <c r="I228" s="39">
        <v>1825.6</v>
      </c>
      <c r="J228" s="39">
        <v>0</v>
      </c>
      <c r="K228" s="39">
        <v>0</v>
      </c>
      <c r="L228" s="101" t="s">
        <v>1140</v>
      </c>
      <c r="M228" s="157"/>
      <c r="N228" s="157"/>
      <c r="O228" s="87"/>
      <c r="P228" s="101" t="str">
        <f t="shared" si="8"/>
        <v>Освоение 0,0%</v>
      </c>
      <c r="Q228" s="158"/>
      <c r="R228" s="50"/>
    </row>
    <row r="229" spans="1:18" ht="99.75" customHeight="1">
      <c r="A229" s="73" t="s">
        <v>1317</v>
      </c>
      <c r="B229" s="3" t="s">
        <v>700</v>
      </c>
      <c r="C229" s="39">
        <v>1825.6</v>
      </c>
      <c r="D229" s="39">
        <v>0</v>
      </c>
      <c r="E229" s="39">
        <v>0</v>
      </c>
      <c r="F229" s="39">
        <v>0</v>
      </c>
      <c r="G229" s="39">
        <v>0</v>
      </c>
      <c r="H229" s="39">
        <v>0</v>
      </c>
      <c r="I229" s="39">
        <v>1825.6</v>
      </c>
      <c r="J229" s="39">
        <v>0</v>
      </c>
      <c r="K229" s="39">
        <v>0</v>
      </c>
      <c r="L229" s="101" t="s">
        <v>1140</v>
      </c>
      <c r="M229" s="157"/>
      <c r="N229" s="157"/>
      <c r="O229" s="87"/>
      <c r="P229" s="101" t="str">
        <f t="shared" si="8"/>
        <v>Освоение 0,0%</v>
      </c>
      <c r="Q229" s="158"/>
      <c r="R229" s="50"/>
    </row>
    <row r="230" spans="1:18" ht="99.75" customHeight="1">
      <c r="A230" s="73" t="s">
        <v>1318</v>
      </c>
      <c r="B230" s="3" t="s">
        <v>701</v>
      </c>
      <c r="C230" s="39">
        <v>1356.9</v>
      </c>
      <c r="D230" s="39">
        <v>0</v>
      </c>
      <c r="E230" s="39">
        <v>0</v>
      </c>
      <c r="F230" s="39">
        <v>0</v>
      </c>
      <c r="G230" s="39">
        <v>0</v>
      </c>
      <c r="H230" s="39">
        <v>0</v>
      </c>
      <c r="I230" s="39">
        <v>1356.9</v>
      </c>
      <c r="J230" s="39">
        <v>0</v>
      </c>
      <c r="K230" s="39">
        <v>0</v>
      </c>
      <c r="L230" s="101" t="s">
        <v>1140</v>
      </c>
      <c r="M230" s="157"/>
      <c r="N230" s="157"/>
      <c r="O230" s="87"/>
      <c r="P230" s="101" t="str">
        <f t="shared" si="8"/>
        <v>Освоение 0,0%</v>
      </c>
      <c r="Q230" s="158"/>
      <c r="R230" s="50"/>
    </row>
    <row r="231" spans="1:18" ht="99.75" customHeight="1">
      <c r="A231" s="73" t="s">
        <v>1319</v>
      </c>
      <c r="B231" s="3" t="s">
        <v>702</v>
      </c>
      <c r="C231" s="39">
        <v>1356.9</v>
      </c>
      <c r="D231" s="39">
        <v>0</v>
      </c>
      <c r="E231" s="39">
        <v>0</v>
      </c>
      <c r="F231" s="39">
        <v>0</v>
      </c>
      <c r="G231" s="39">
        <v>0</v>
      </c>
      <c r="H231" s="39">
        <v>0</v>
      </c>
      <c r="I231" s="39">
        <v>1356.9</v>
      </c>
      <c r="J231" s="39">
        <v>0</v>
      </c>
      <c r="K231" s="39">
        <v>0</v>
      </c>
      <c r="L231" s="101" t="s">
        <v>1140</v>
      </c>
      <c r="M231" s="157"/>
      <c r="N231" s="157"/>
      <c r="O231" s="87"/>
      <c r="P231" s="101" t="str">
        <f t="shared" si="8"/>
        <v>Освоение 0,0%</v>
      </c>
      <c r="Q231" s="158"/>
      <c r="R231" s="50"/>
    </row>
    <row r="232" spans="1:18" ht="99.75" customHeight="1">
      <c r="A232" s="73" t="s">
        <v>1320</v>
      </c>
      <c r="B232" s="3" t="s">
        <v>703</v>
      </c>
      <c r="C232" s="39">
        <v>1356.9</v>
      </c>
      <c r="D232" s="39">
        <v>0</v>
      </c>
      <c r="E232" s="39">
        <v>0</v>
      </c>
      <c r="F232" s="39">
        <v>0</v>
      </c>
      <c r="G232" s="39">
        <v>0</v>
      </c>
      <c r="H232" s="39">
        <v>0</v>
      </c>
      <c r="I232" s="39">
        <v>1356.9</v>
      </c>
      <c r="J232" s="39">
        <v>0</v>
      </c>
      <c r="K232" s="39">
        <v>0</v>
      </c>
      <c r="L232" s="101" t="s">
        <v>1140</v>
      </c>
      <c r="M232" s="157"/>
      <c r="N232" s="157"/>
      <c r="O232" s="87"/>
      <c r="P232" s="101" t="str">
        <f t="shared" si="8"/>
        <v>Освоение 0,0%</v>
      </c>
      <c r="Q232" s="158"/>
      <c r="R232" s="50"/>
    </row>
    <row r="233" spans="1:18" ht="99.75" customHeight="1">
      <c r="A233" s="73" t="s">
        <v>1321</v>
      </c>
      <c r="B233" s="3" t="s">
        <v>704</v>
      </c>
      <c r="C233" s="39">
        <v>1600.8</v>
      </c>
      <c r="D233" s="39">
        <v>0</v>
      </c>
      <c r="E233" s="39">
        <v>0</v>
      </c>
      <c r="F233" s="39">
        <v>0</v>
      </c>
      <c r="G233" s="39">
        <v>0</v>
      </c>
      <c r="H233" s="39">
        <v>0</v>
      </c>
      <c r="I233" s="39">
        <v>1600.8</v>
      </c>
      <c r="J233" s="39">
        <v>0</v>
      </c>
      <c r="K233" s="39">
        <v>0</v>
      </c>
      <c r="L233" s="101" t="s">
        <v>1140</v>
      </c>
      <c r="M233" s="157"/>
      <c r="N233" s="157"/>
      <c r="O233" s="87"/>
      <c r="P233" s="101" t="str">
        <f t="shared" si="8"/>
        <v>Освоение 0,0%</v>
      </c>
      <c r="Q233" s="158"/>
      <c r="R233" s="50"/>
    </row>
    <row r="234" spans="1:18" ht="99.75" customHeight="1">
      <c r="A234" s="73" t="s">
        <v>1322</v>
      </c>
      <c r="B234" s="3" t="s">
        <v>705</v>
      </c>
      <c r="C234" s="39">
        <v>607082.8</v>
      </c>
      <c r="D234" s="39">
        <v>333580.725</v>
      </c>
      <c r="E234" s="39">
        <v>0</v>
      </c>
      <c r="F234" s="39">
        <v>0</v>
      </c>
      <c r="G234" s="39">
        <v>0</v>
      </c>
      <c r="H234" s="39">
        <v>0</v>
      </c>
      <c r="I234" s="39">
        <v>607082.8</v>
      </c>
      <c r="J234" s="39">
        <v>333580.725</v>
      </c>
      <c r="K234" s="39">
        <v>333620.725</v>
      </c>
      <c r="L234" s="101" t="s">
        <v>1323</v>
      </c>
      <c r="M234" s="157"/>
      <c r="N234" s="157"/>
      <c r="O234" s="87"/>
      <c r="P234" s="101" t="str">
        <f t="shared" si="8"/>
        <v>Освоение 55,0%</v>
      </c>
      <c r="Q234" s="158"/>
      <c r="R234" s="50"/>
    </row>
    <row r="235" spans="1:18" ht="99.75" customHeight="1">
      <c r="A235" s="73" t="s">
        <v>1324</v>
      </c>
      <c r="B235" s="3" t="s">
        <v>706</v>
      </c>
      <c r="C235" s="39">
        <v>17006.5</v>
      </c>
      <c r="D235" s="39">
        <v>1021.88</v>
      </c>
      <c r="E235" s="39">
        <v>0</v>
      </c>
      <c r="F235" s="39">
        <v>0</v>
      </c>
      <c r="G235" s="39">
        <v>0</v>
      </c>
      <c r="H235" s="39">
        <v>0</v>
      </c>
      <c r="I235" s="39">
        <v>17006.5</v>
      </c>
      <c r="J235" s="39">
        <v>1021.88</v>
      </c>
      <c r="K235" s="39">
        <v>1021.88</v>
      </c>
      <c r="L235" s="101" t="s">
        <v>1325</v>
      </c>
      <c r="M235" s="157"/>
      <c r="N235" s="157"/>
      <c r="O235" s="87"/>
      <c r="P235" s="101" t="str">
        <f t="shared" si="8"/>
        <v>Освоение 6,0%</v>
      </c>
      <c r="Q235" s="158"/>
      <c r="R235" s="50"/>
    </row>
    <row r="236" spans="1:18" ht="99.75" customHeight="1">
      <c r="A236" s="73" t="s">
        <v>1326</v>
      </c>
      <c r="B236" s="3" t="s">
        <v>707</v>
      </c>
      <c r="C236" s="39">
        <v>15000</v>
      </c>
      <c r="D236" s="39">
        <v>0</v>
      </c>
      <c r="E236" s="39">
        <v>0</v>
      </c>
      <c r="F236" s="39">
        <v>0</v>
      </c>
      <c r="G236" s="39">
        <v>0</v>
      </c>
      <c r="H236" s="39">
        <v>0</v>
      </c>
      <c r="I236" s="39">
        <v>15000</v>
      </c>
      <c r="J236" s="39">
        <v>0</v>
      </c>
      <c r="K236" s="39">
        <v>0</v>
      </c>
      <c r="L236" s="101" t="s">
        <v>1140</v>
      </c>
      <c r="M236" s="157"/>
      <c r="N236" s="157"/>
      <c r="O236" s="87"/>
      <c r="P236" s="101" t="str">
        <f t="shared" si="8"/>
        <v>Освоение 0,0%</v>
      </c>
      <c r="Q236" s="158"/>
      <c r="R236" s="50"/>
    </row>
    <row r="237" spans="1:18" ht="99.75" customHeight="1">
      <c r="A237" s="73" t="s">
        <v>1327</v>
      </c>
      <c r="B237" s="3" t="s">
        <v>708</v>
      </c>
      <c r="C237" s="39">
        <v>2966</v>
      </c>
      <c r="D237" s="39">
        <v>0</v>
      </c>
      <c r="E237" s="39">
        <v>0</v>
      </c>
      <c r="F237" s="39">
        <v>0</v>
      </c>
      <c r="G237" s="39">
        <v>0</v>
      </c>
      <c r="H237" s="39">
        <v>0</v>
      </c>
      <c r="I237" s="39">
        <v>2966</v>
      </c>
      <c r="J237" s="39">
        <v>0</v>
      </c>
      <c r="K237" s="39">
        <v>0</v>
      </c>
      <c r="L237" s="101" t="s">
        <v>1140</v>
      </c>
      <c r="M237" s="157"/>
      <c r="N237" s="157"/>
      <c r="O237" s="87"/>
      <c r="P237" s="101" t="str">
        <f t="shared" si="8"/>
        <v>Освоение 0,0%</v>
      </c>
      <c r="Q237" s="158"/>
      <c r="R237" s="50"/>
    </row>
    <row r="238" spans="1:18" ht="99.75" customHeight="1">
      <c r="A238" s="73" t="s">
        <v>1328</v>
      </c>
      <c r="B238" s="3" t="s">
        <v>709</v>
      </c>
      <c r="C238" s="39">
        <v>200301.9</v>
      </c>
      <c r="D238" s="39">
        <v>186347.65404</v>
      </c>
      <c r="E238" s="39">
        <v>0</v>
      </c>
      <c r="F238" s="39">
        <v>0</v>
      </c>
      <c r="G238" s="39">
        <v>0</v>
      </c>
      <c r="H238" s="39">
        <v>0</v>
      </c>
      <c r="I238" s="39">
        <v>200301.9</v>
      </c>
      <c r="J238" s="39">
        <v>186347.65404</v>
      </c>
      <c r="K238" s="39">
        <v>186347.654</v>
      </c>
      <c r="L238" s="101" t="s">
        <v>1329</v>
      </c>
      <c r="M238" s="157"/>
      <c r="N238" s="157"/>
      <c r="O238" s="87"/>
      <c r="P238" s="101" t="str">
        <f t="shared" si="8"/>
        <v>Освоение 93,0%</v>
      </c>
      <c r="Q238" s="158"/>
      <c r="R238" s="50"/>
    </row>
    <row r="239" spans="1:18" ht="99.75" customHeight="1">
      <c r="A239" s="73"/>
      <c r="B239" s="3" t="s">
        <v>267</v>
      </c>
      <c r="C239" s="39">
        <v>822630.4</v>
      </c>
      <c r="D239" s="39">
        <v>727604.77154</v>
      </c>
      <c r="E239" s="39">
        <v>0</v>
      </c>
      <c r="F239" s="39">
        <v>0</v>
      </c>
      <c r="G239" s="39">
        <v>0</v>
      </c>
      <c r="H239" s="39">
        <v>0</v>
      </c>
      <c r="I239" s="39">
        <v>822630.4</v>
      </c>
      <c r="J239" s="39">
        <v>727604.77154</v>
      </c>
      <c r="K239" s="39">
        <v>356061.821</v>
      </c>
      <c r="L239" s="101" t="s">
        <v>1330</v>
      </c>
      <c r="M239" s="157"/>
      <c r="N239" s="157"/>
      <c r="O239" s="87"/>
      <c r="P239" s="101" t="str">
        <f t="shared" si="8"/>
        <v>Освоение 43,3%</v>
      </c>
      <c r="Q239" s="158"/>
      <c r="R239" s="50"/>
    </row>
    <row r="240" spans="1:18" ht="99.75" customHeight="1">
      <c r="A240" s="73" t="s">
        <v>1331</v>
      </c>
      <c r="B240" s="3" t="s">
        <v>710</v>
      </c>
      <c r="C240" s="39">
        <v>522773</v>
      </c>
      <c r="D240" s="39">
        <v>489493.414</v>
      </c>
      <c r="E240" s="39">
        <v>0</v>
      </c>
      <c r="F240" s="39">
        <v>0</v>
      </c>
      <c r="G240" s="39">
        <v>0</v>
      </c>
      <c r="H240" s="39">
        <v>0</v>
      </c>
      <c r="I240" s="39">
        <v>522773</v>
      </c>
      <c r="J240" s="39">
        <v>489493.414</v>
      </c>
      <c r="K240" s="39">
        <v>130001.967</v>
      </c>
      <c r="L240" s="101" t="s">
        <v>1156</v>
      </c>
      <c r="M240" s="157"/>
      <c r="N240" s="157"/>
      <c r="O240" s="87"/>
      <c r="P240" s="101" t="str">
        <f t="shared" si="8"/>
        <v>Освоение 24,9%</v>
      </c>
      <c r="Q240" s="158"/>
      <c r="R240" s="50"/>
    </row>
    <row r="241" spans="1:18" ht="99.75" customHeight="1">
      <c r="A241" s="73" t="s">
        <v>1332</v>
      </c>
      <c r="B241" s="3" t="s">
        <v>711</v>
      </c>
      <c r="C241" s="39">
        <v>195255.2</v>
      </c>
      <c r="D241" s="39">
        <v>190022.73</v>
      </c>
      <c r="E241" s="39">
        <v>0</v>
      </c>
      <c r="F241" s="39">
        <v>0</v>
      </c>
      <c r="G241" s="39">
        <v>0</v>
      </c>
      <c r="H241" s="39">
        <v>0</v>
      </c>
      <c r="I241" s="39">
        <v>195255.2</v>
      </c>
      <c r="J241" s="39">
        <v>190022.73</v>
      </c>
      <c r="K241" s="39">
        <v>190022.73</v>
      </c>
      <c r="L241" s="101" t="s">
        <v>1333</v>
      </c>
      <c r="M241" s="157"/>
      <c r="N241" s="157"/>
      <c r="O241" s="87"/>
      <c r="P241" s="101" t="str">
        <f t="shared" si="8"/>
        <v>Освоение 97,3%</v>
      </c>
      <c r="Q241" s="158"/>
      <c r="R241" s="50"/>
    </row>
    <row r="242" spans="1:18" ht="99.75" customHeight="1">
      <c r="A242" s="73" t="s">
        <v>1334</v>
      </c>
      <c r="B242" s="3" t="s">
        <v>712</v>
      </c>
      <c r="C242" s="39">
        <v>104602.2</v>
      </c>
      <c r="D242" s="39">
        <v>48088.62754</v>
      </c>
      <c r="E242" s="39">
        <v>0</v>
      </c>
      <c r="F242" s="39">
        <v>0</v>
      </c>
      <c r="G242" s="39">
        <v>0</v>
      </c>
      <c r="H242" s="39">
        <v>0</v>
      </c>
      <c r="I242" s="39">
        <v>104602.2</v>
      </c>
      <c r="J242" s="39">
        <v>48088.62754</v>
      </c>
      <c r="K242" s="39">
        <v>36037.124</v>
      </c>
      <c r="L242" s="101" t="s">
        <v>1335</v>
      </c>
      <c r="M242" s="157"/>
      <c r="N242" s="157"/>
      <c r="O242" s="87"/>
      <c r="P242" s="101" t="str">
        <f t="shared" si="8"/>
        <v>Освоение 34,5%</v>
      </c>
      <c r="Q242" s="158"/>
      <c r="R242" s="50"/>
    </row>
    <row r="243" spans="1:18" ht="99.75" customHeight="1">
      <c r="A243" s="77"/>
      <c r="B243" s="6" t="s">
        <v>268</v>
      </c>
      <c r="C243" s="38">
        <v>5014550</v>
      </c>
      <c r="D243" s="38">
        <v>3359103.67458</v>
      </c>
      <c r="E243" s="38">
        <v>0</v>
      </c>
      <c r="F243" s="38">
        <v>0</v>
      </c>
      <c r="G243" s="38">
        <v>0</v>
      </c>
      <c r="H243" s="38">
        <v>0</v>
      </c>
      <c r="I243" s="38">
        <v>5014550</v>
      </c>
      <c r="J243" s="38">
        <v>3359103.67458</v>
      </c>
      <c r="K243" s="38">
        <v>2875252.77991</v>
      </c>
      <c r="L243" s="100" t="s">
        <v>1336</v>
      </c>
      <c r="M243" s="157"/>
      <c r="N243" s="157"/>
      <c r="O243" s="87"/>
      <c r="P243" s="101" t="str">
        <f t="shared" si="8"/>
        <v>Освоение 57,3%</v>
      </c>
      <c r="Q243" s="158"/>
      <c r="R243" s="50"/>
    </row>
    <row r="244" spans="1:18" ht="99.75" customHeight="1">
      <c r="A244" s="73"/>
      <c r="B244" s="3" t="s">
        <v>249</v>
      </c>
      <c r="C244" s="39">
        <v>1490958.1</v>
      </c>
      <c r="D244" s="39">
        <f>SUM(D245:D257)</f>
        <v>1018893.89231</v>
      </c>
      <c r="E244" s="39">
        <f>SUM(E245:E257)</f>
        <v>0</v>
      </c>
      <c r="F244" s="39">
        <f>SUM(F245:F257)</f>
        <v>0</v>
      </c>
      <c r="G244" s="39">
        <f>SUM(G245:G257)</f>
        <v>0</v>
      </c>
      <c r="H244" s="39">
        <f>SUM(H245:H257)</f>
        <v>0</v>
      </c>
      <c r="I244" s="39">
        <v>1490958.1</v>
      </c>
      <c r="J244" s="39">
        <f>SUM(J245:J257)</f>
        <v>1018893.89231</v>
      </c>
      <c r="K244" s="39">
        <f>SUM(K245:K257)</f>
        <v>702430.82391</v>
      </c>
      <c r="L244" s="101" t="s">
        <v>1337</v>
      </c>
      <c r="M244" s="157"/>
      <c r="N244" s="157"/>
      <c r="O244" s="87"/>
      <c r="P244" s="101" t="str">
        <f t="shared" si="8"/>
        <v>Освоение 47,1%</v>
      </c>
      <c r="Q244" s="158"/>
      <c r="R244" s="50"/>
    </row>
    <row r="245" spans="1:18" ht="99.75" customHeight="1">
      <c r="A245" s="73" t="s">
        <v>1338</v>
      </c>
      <c r="B245" s="3" t="s">
        <v>713</v>
      </c>
      <c r="C245" s="39">
        <v>350000</v>
      </c>
      <c r="D245" s="39">
        <v>251870.56158</v>
      </c>
      <c r="E245" s="39">
        <v>0</v>
      </c>
      <c r="F245" s="39">
        <v>0</v>
      </c>
      <c r="G245" s="39">
        <v>0</v>
      </c>
      <c r="H245" s="39">
        <v>0</v>
      </c>
      <c r="I245" s="39">
        <v>350000</v>
      </c>
      <c r="J245" s="39">
        <v>251870.56158</v>
      </c>
      <c r="K245" s="39">
        <v>137276.019</v>
      </c>
      <c r="L245" s="101" t="s">
        <v>1339</v>
      </c>
      <c r="M245" s="157"/>
      <c r="N245" s="157"/>
      <c r="O245" s="87"/>
      <c r="P245" s="101" t="str">
        <f t="shared" si="8"/>
        <v>Освоение 39,2%</v>
      </c>
      <c r="Q245" s="158"/>
      <c r="R245" s="50"/>
    </row>
    <row r="246" spans="1:18" ht="99.75" customHeight="1">
      <c r="A246" s="73" t="s">
        <v>1340</v>
      </c>
      <c r="B246" s="3" t="s">
        <v>714</v>
      </c>
      <c r="C246" s="39">
        <v>431782.3</v>
      </c>
      <c r="D246" s="39">
        <v>304025.70746</v>
      </c>
      <c r="E246" s="39">
        <v>0</v>
      </c>
      <c r="F246" s="39">
        <v>0</v>
      </c>
      <c r="G246" s="39">
        <v>0</v>
      </c>
      <c r="H246" s="39">
        <v>0</v>
      </c>
      <c r="I246" s="39">
        <v>431782.3</v>
      </c>
      <c r="J246" s="39">
        <v>304025.70746</v>
      </c>
      <c r="K246" s="39">
        <v>153894.437</v>
      </c>
      <c r="L246" s="101" t="s">
        <v>1341</v>
      </c>
      <c r="M246" s="157"/>
      <c r="N246" s="157"/>
      <c r="O246" s="87"/>
      <c r="P246" s="101" t="str">
        <f t="shared" si="8"/>
        <v>Освоение 35,6%</v>
      </c>
      <c r="Q246" s="158"/>
      <c r="R246" s="50"/>
    </row>
    <row r="247" spans="1:18" ht="99.75" customHeight="1">
      <c r="A247" s="73" t="s">
        <v>1342</v>
      </c>
      <c r="B247" s="3" t="s">
        <v>715</v>
      </c>
      <c r="C247" s="39">
        <v>350000</v>
      </c>
      <c r="D247" s="39">
        <v>254894.63836</v>
      </c>
      <c r="E247" s="39">
        <v>0</v>
      </c>
      <c r="F247" s="39">
        <v>0</v>
      </c>
      <c r="G247" s="39">
        <v>0</v>
      </c>
      <c r="H247" s="39">
        <v>0</v>
      </c>
      <c r="I247" s="39">
        <v>350000</v>
      </c>
      <c r="J247" s="39">
        <v>254894.63836</v>
      </c>
      <c r="K247" s="39">
        <v>203157.383</v>
      </c>
      <c r="L247" s="101" t="s">
        <v>1343</v>
      </c>
      <c r="M247" s="157"/>
      <c r="N247" s="157"/>
      <c r="O247" s="87"/>
      <c r="P247" s="101" t="str">
        <f t="shared" si="8"/>
        <v>Освоение 58,0%</v>
      </c>
      <c r="Q247" s="158"/>
      <c r="R247" s="50"/>
    </row>
    <row r="248" spans="1:18" ht="99.75" customHeight="1">
      <c r="A248" s="73" t="s">
        <v>1344</v>
      </c>
      <c r="B248" s="3" t="s">
        <v>716</v>
      </c>
      <c r="C248" s="39">
        <v>52000</v>
      </c>
      <c r="D248" s="39">
        <v>30750.454</v>
      </c>
      <c r="E248" s="39">
        <v>0</v>
      </c>
      <c r="F248" s="39">
        <v>0</v>
      </c>
      <c r="G248" s="39">
        <v>0</v>
      </c>
      <c r="H248" s="39">
        <v>0</v>
      </c>
      <c r="I248" s="39">
        <v>52000</v>
      </c>
      <c r="J248" s="39">
        <v>30750.454</v>
      </c>
      <c r="K248" s="39">
        <v>30750.454</v>
      </c>
      <c r="L248" s="101" t="s">
        <v>1345</v>
      </c>
      <c r="M248" s="157"/>
      <c r="N248" s="157"/>
      <c r="O248" s="87"/>
      <c r="P248" s="101" t="str">
        <f t="shared" si="8"/>
        <v>Освоение 59,1%</v>
      </c>
      <c r="Q248" s="158"/>
      <c r="R248" s="50"/>
    </row>
    <row r="249" spans="1:18" ht="99.75" customHeight="1">
      <c r="A249" s="73" t="s">
        <v>1346</v>
      </c>
      <c r="B249" s="3" t="s">
        <v>717</v>
      </c>
      <c r="C249" s="39">
        <v>52000</v>
      </c>
      <c r="D249" s="39">
        <v>27750.454</v>
      </c>
      <c r="E249" s="39">
        <v>0</v>
      </c>
      <c r="F249" s="39">
        <v>0</v>
      </c>
      <c r="G249" s="39">
        <v>0</v>
      </c>
      <c r="H249" s="39">
        <v>0</v>
      </c>
      <c r="I249" s="39">
        <v>52000</v>
      </c>
      <c r="J249" s="39">
        <v>27750.454</v>
      </c>
      <c r="K249" s="39">
        <v>27750.454</v>
      </c>
      <c r="L249" s="101" t="s">
        <v>1347</v>
      </c>
      <c r="M249" s="157"/>
      <c r="N249" s="157"/>
      <c r="O249" s="87"/>
      <c r="P249" s="101" t="str">
        <f t="shared" si="8"/>
        <v>Освоение 53,4%</v>
      </c>
      <c r="Q249" s="158"/>
      <c r="R249" s="50"/>
    </row>
    <row r="250" spans="1:18" ht="99.75" customHeight="1">
      <c r="A250" s="73" t="s">
        <v>1348</v>
      </c>
      <c r="B250" s="3" t="s">
        <v>718</v>
      </c>
      <c r="C250" s="39">
        <v>52000</v>
      </c>
      <c r="D250" s="39">
        <v>28591.364</v>
      </c>
      <c r="E250" s="39">
        <v>0</v>
      </c>
      <c r="F250" s="39">
        <v>0</v>
      </c>
      <c r="G250" s="39">
        <v>0</v>
      </c>
      <c r="H250" s="39">
        <v>0</v>
      </c>
      <c r="I250" s="39">
        <v>52000</v>
      </c>
      <c r="J250" s="39">
        <v>28591.364</v>
      </c>
      <c r="K250" s="39">
        <v>28591.364</v>
      </c>
      <c r="L250" s="101" t="s">
        <v>1323</v>
      </c>
      <c r="M250" s="157"/>
      <c r="N250" s="157"/>
      <c r="O250" s="87"/>
      <c r="P250" s="101" t="str">
        <f t="shared" si="8"/>
        <v>Освоение 55,0%</v>
      </c>
      <c r="Q250" s="158"/>
      <c r="R250" s="50"/>
    </row>
    <row r="251" spans="1:18" ht="99.75" customHeight="1">
      <c r="A251" s="73" t="s">
        <v>1349</v>
      </c>
      <c r="B251" s="3" t="s">
        <v>719</v>
      </c>
      <c r="C251" s="39">
        <v>50000</v>
      </c>
      <c r="D251" s="39">
        <v>30493.11778</v>
      </c>
      <c r="E251" s="39">
        <v>0</v>
      </c>
      <c r="F251" s="39">
        <v>0</v>
      </c>
      <c r="G251" s="39">
        <v>0</v>
      </c>
      <c r="H251" s="39">
        <v>0</v>
      </c>
      <c r="I251" s="39">
        <v>50000</v>
      </c>
      <c r="J251" s="39">
        <v>30493.11778</v>
      </c>
      <c r="K251" s="39">
        <v>30493.11778</v>
      </c>
      <c r="L251" s="101" t="s">
        <v>1350</v>
      </c>
      <c r="M251" s="157"/>
      <c r="N251" s="157"/>
      <c r="O251" s="87"/>
      <c r="P251" s="101" t="str">
        <f t="shared" si="8"/>
        <v>Освоение 61,0%</v>
      </c>
      <c r="Q251" s="158"/>
      <c r="R251" s="50"/>
    </row>
    <row r="252" spans="1:18" ht="99.75" customHeight="1">
      <c r="A252" s="73" t="s">
        <v>1351</v>
      </c>
      <c r="B252" s="3" t="s">
        <v>720</v>
      </c>
      <c r="C252" s="39">
        <v>35000</v>
      </c>
      <c r="D252" s="39">
        <v>25385.46487</v>
      </c>
      <c r="E252" s="39">
        <v>0</v>
      </c>
      <c r="F252" s="39">
        <v>0</v>
      </c>
      <c r="G252" s="39">
        <v>0</v>
      </c>
      <c r="H252" s="39">
        <v>0</v>
      </c>
      <c r="I252" s="39">
        <v>35000</v>
      </c>
      <c r="J252" s="39">
        <v>25385.46487</v>
      </c>
      <c r="K252" s="39">
        <v>25385.46487</v>
      </c>
      <c r="L252" s="101" t="s">
        <v>1352</v>
      </c>
      <c r="M252" s="157"/>
      <c r="N252" s="157"/>
      <c r="O252" s="87"/>
      <c r="P252" s="101" t="str">
        <f t="shared" si="8"/>
        <v>Освоение 72,5%</v>
      </c>
      <c r="Q252" s="158"/>
      <c r="R252" s="50"/>
    </row>
    <row r="253" spans="1:18" ht="99.75" customHeight="1">
      <c r="A253" s="73" t="s">
        <v>1353</v>
      </c>
      <c r="B253" s="3" t="s">
        <v>721</v>
      </c>
      <c r="C253" s="39">
        <v>100000</v>
      </c>
      <c r="D253" s="39">
        <v>62683.59026</v>
      </c>
      <c r="E253" s="39">
        <v>0</v>
      </c>
      <c r="F253" s="39">
        <v>0</v>
      </c>
      <c r="G253" s="39">
        <v>0</v>
      </c>
      <c r="H253" s="39">
        <v>0</v>
      </c>
      <c r="I253" s="39">
        <v>100000</v>
      </c>
      <c r="J253" s="39">
        <v>62683.59026</v>
      </c>
      <c r="K253" s="39">
        <v>62683.59026</v>
      </c>
      <c r="L253" s="101" t="s">
        <v>1354</v>
      </c>
      <c r="M253" s="157"/>
      <c r="N253" s="157"/>
      <c r="O253" s="87"/>
      <c r="P253" s="101" t="str">
        <f t="shared" si="8"/>
        <v>Освоение 62,7%</v>
      </c>
      <c r="Q253" s="158"/>
      <c r="R253" s="50"/>
    </row>
    <row r="254" spans="1:18" ht="99.75" customHeight="1">
      <c r="A254" s="73" t="s">
        <v>1355</v>
      </c>
      <c r="B254" s="3" t="s">
        <v>722</v>
      </c>
      <c r="C254" s="39">
        <v>3232.2</v>
      </c>
      <c r="D254" s="39">
        <v>1313.17</v>
      </c>
      <c r="E254" s="39">
        <v>0</v>
      </c>
      <c r="F254" s="39">
        <v>0</v>
      </c>
      <c r="G254" s="39">
        <v>0</v>
      </c>
      <c r="H254" s="39">
        <v>0</v>
      </c>
      <c r="I254" s="39">
        <v>3232.2</v>
      </c>
      <c r="J254" s="39">
        <v>1313.17</v>
      </c>
      <c r="K254" s="39">
        <v>1313.17</v>
      </c>
      <c r="L254" s="101" t="s">
        <v>1356</v>
      </c>
      <c r="M254" s="157"/>
      <c r="N254" s="157"/>
      <c r="O254" s="87"/>
      <c r="P254" s="101" t="str">
        <f t="shared" si="8"/>
        <v>Освоение 40,6%</v>
      </c>
      <c r="Q254" s="158"/>
      <c r="R254" s="50"/>
    </row>
    <row r="255" spans="1:18" ht="99.75" customHeight="1">
      <c r="A255" s="73" t="s">
        <v>1357</v>
      </c>
      <c r="B255" s="3" t="s">
        <v>723</v>
      </c>
      <c r="C255" s="39">
        <v>3762.8</v>
      </c>
      <c r="D255" s="39">
        <v>0</v>
      </c>
      <c r="E255" s="39">
        <v>0</v>
      </c>
      <c r="F255" s="39">
        <v>0</v>
      </c>
      <c r="G255" s="39">
        <v>0</v>
      </c>
      <c r="H255" s="39">
        <v>0</v>
      </c>
      <c r="I255" s="39">
        <v>3762.8</v>
      </c>
      <c r="J255" s="39">
        <v>0</v>
      </c>
      <c r="K255" s="39">
        <v>0</v>
      </c>
      <c r="L255" s="101" t="s">
        <v>1140</v>
      </c>
      <c r="M255" s="157"/>
      <c r="N255" s="157"/>
      <c r="O255" s="87"/>
      <c r="P255" s="101" t="str">
        <f t="shared" si="8"/>
        <v>Освоение 0,0%</v>
      </c>
      <c r="Q255" s="158"/>
      <c r="R255" s="50"/>
    </row>
    <row r="256" spans="1:18" ht="99.75" customHeight="1">
      <c r="A256" s="73" t="s">
        <v>1358</v>
      </c>
      <c r="B256" s="3" t="s">
        <v>724</v>
      </c>
      <c r="C256" s="39">
        <v>2180.8</v>
      </c>
      <c r="D256" s="39">
        <v>1135.37</v>
      </c>
      <c r="E256" s="39">
        <v>0</v>
      </c>
      <c r="F256" s="39">
        <v>0</v>
      </c>
      <c r="G256" s="39">
        <v>0</v>
      </c>
      <c r="H256" s="39">
        <v>0</v>
      </c>
      <c r="I256" s="39">
        <v>2180.8</v>
      </c>
      <c r="J256" s="39">
        <v>1135.37</v>
      </c>
      <c r="K256" s="39">
        <v>1135.37</v>
      </c>
      <c r="L256" s="101" t="s">
        <v>1359</v>
      </c>
      <c r="M256" s="157"/>
      <c r="N256" s="157"/>
      <c r="O256" s="87"/>
      <c r="P256" s="101" t="str">
        <f t="shared" si="8"/>
        <v>Освоение 52,1%</v>
      </c>
      <c r="Q256" s="158"/>
      <c r="R256" s="50"/>
    </row>
    <row r="257" spans="1:18" ht="99.75" customHeight="1">
      <c r="A257" s="73" t="s">
        <v>1360</v>
      </c>
      <c r="B257" s="3" t="s">
        <v>725</v>
      </c>
      <c r="C257" s="39">
        <v>9000</v>
      </c>
      <c r="D257" s="39">
        <v>0</v>
      </c>
      <c r="E257" s="39">
        <v>0</v>
      </c>
      <c r="F257" s="39">
        <v>0</v>
      </c>
      <c r="G257" s="39">
        <v>0</v>
      </c>
      <c r="H257" s="39">
        <v>0</v>
      </c>
      <c r="I257" s="39">
        <v>9000</v>
      </c>
      <c r="J257" s="39">
        <v>0</v>
      </c>
      <c r="K257" s="39">
        <v>0</v>
      </c>
      <c r="L257" s="101" t="s">
        <v>1140</v>
      </c>
      <c r="M257" s="157"/>
      <c r="N257" s="157"/>
      <c r="O257" s="87"/>
      <c r="P257" s="101" t="str">
        <f t="shared" si="8"/>
        <v>Освоение 0,0%</v>
      </c>
      <c r="Q257" s="158"/>
      <c r="R257" s="50"/>
    </row>
    <row r="258" spans="1:18" ht="99.75" customHeight="1">
      <c r="A258" s="73"/>
      <c r="B258" s="3" t="s">
        <v>264</v>
      </c>
      <c r="C258" s="39">
        <v>717597</v>
      </c>
      <c r="D258" s="39">
        <f>SUM(D259:D263)</f>
        <v>590214.477</v>
      </c>
      <c r="E258" s="39">
        <f>SUM(E259:E263)</f>
        <v>0</v>
      </c>
      <c r="F258" s="39">
        <f>SUM(F259:F263)</f>
        <v>0</v>
      </c>
      <c r="G258" s="39">
        <f>SUM(G259:G263)</f>
        <v>0</v>
      </c>
      <c r="H258" s="39">
        <f>SUM(H259:H263)</f>
        <v>0</v>
      </c>
      <c r="I258" s="39">
        <v>717597</v>
      </c>
      <c r="J258" s="39">
        <f>SUM(J259:J263)</f>
        <v>590214.477</v>
      </c>
      <c r="K258" s="39">
        <f>SUM(K259:K263)</f>
        <v>590214.477</v>
      </c>
      <c r="L258" s="101" t="s">
        <v>1361</v>
      </c>
      <c r="M258" s="157"/>
      <c r="N258" s="157"/>
      <c r="O258" s="87"/>
      <c r="P258" s="101" t="str">
        <f t="shared" si="8"/>
        <v>Освоение 82,2%</v>
      </c>
      <c r="Q258" s="158"/>
      <c r="R258" s="50"/>
    </row>
    <row r="259" spans="1:18" ht="99.75" customHeight="1">
      <c r="A259" s="73" t="s">
        <v>1362</v>
      </c>
      <c r="B259" s="3" t="s">
        <v>726</v>
      </c>
      <c r="C259" s="39">
        <v>60000</v>
      </c>
      <c r="D259" s="39">
        <v>0</v>
      </c>
      <c r="E259" s="39">
        <v>0</v>
      </c>
      <c r="F259" s="39">
        <v>0</v>
      </c>
      <c r="G259" s="39">
        <v>0</v>
      </c>
      <c r="H259" s="39">
        <v>0</v>
      </c>
      <c r="I259" s="39">
        <v>60000</v>
      </c>
      <c r="J259" s="39">
        <v>0</v>
      </c>
      <c r="K259" s="39">
        <v>0</v>
      </c>
      <c r="L259" s="101" t="s">
        <v>1140</v>
      </c>
      <c r="M259" s="157"/>
      <c r="N259" s="157"/>
      <c r="O259" s="87"/>
      <c r="P259" s="101" t="str">
        <f t="shared" si="8"/>
        <v>Освоение 0,0%</v>
      </c>
      <c r="Q259" s="158"/>
      <c r="R259" s="50"/>
    </row>
    <row r="260" spans="1:18" ht="99.75" customHeight="1">
      <c r="A260" s="73" t="s">
        <v>1363</v>
      </c>
      <c r="B260" s="3" t="s">
        <v>727</v>
      </c>
      <c r="C260" s="39">
        <v>15535.9</v>
      </c>
      <c r="D260" s="39">
        <v>0</v>
      </c>
      <c r="E260" s="39">
        <v>0</v>
      </c>
      <c r="F260" s="39">
        <v>0</v>
      </c>
      <c r="G260" s="39">
        <v>0</v>
      </c>
      <c r="H260" s="39">
        <v>0</v>
      </c>
      <c r="I260" s="39">
        <v>15535.9</v>
      </c>
      <c r="J260" s="39">
        <v>0</v>
      </c>
      <c r="K260" s="39">
        <v>0</v>
      </c>
      <c r="L260" s="101" t="s">
        <v>1140</v>
      </c>
      <c r="M260" s="157"/>
      <c r="N260" s="157"/>
      <c r="O260" s="87"/>
      <c r="P260" s="101" t="str">
        <f t="shared" si="8"/>
        <v>Освоение 0,0%</v>
      </c>
      <c r="Q260" s="158"/>
      <c r="R260" s="50"/>
    </row>
    <row r="261" spans="1:18" ht="99.75" customHeight="1">
      <c r="A261" s="73" t="s">
        <v>1364</v>
      </c>
      <c r="B261" s="3" t="s">
        <v>728</v>
      </c>
      <c r="C261" s="39">
        <v>29401.8</v>
      </c>
      <c r="D261" s="39">
        <v>0</v>
      </c>
      <c r="E261" s="39">
        <v>0</v>
      </c>
      <c r="F261" s="39">
        <v>0</v>
      </c>
      <c r="G261" s="39">
        <v>0</v>
      </c>
      <c r="H261" s="39">
        <v>0</v>
      </c>
      <c r="I261" s="39">
        <v>29401.8</v>
      </c>
      <c r="J261" s="39">
        <v>0</v>
      </c>
      <c r="K261" s="39">
        <v>0</v>
      </c>
      <c r="L261" s="101" t="s">
        <v>1140</v>
      </c>
      <c r="M261" s="157"/>
      <c r="N261" s="157"/>
      <c r="O261" s="87"/>
      <c r="P261" s="101" t="str">
        <f t="shared" si="8"/>
        <v>Освоение 0,0%</v>
      </c>
      <c r="Q261" s="158"/>
      <c r="R261" s="50"/>
    </row>
    <row r="262" spans="1:18" ht="99.75" customHeight="1">
      <c r="A262" s="73" t="s">
        <v>1365</v>
      </c>
      <c r="B262" s="3" t="s">
        <v>729</v>
      </c>
      <c r="C262" s="39">
        <v>2659.3</v>
      </c>
      <c r="D262" s="39">
        <v>0</v>
      </c>
      <c r="E262" s="39">
        <v>0</v>
      </c>
      <c r="F262" s="39">
        <v>0</v>
      </c>
      <c r="G262" s="39">
        <v>0</v>
      </c>
      <c r="H262" s="39">
        <v>0</v>
      </c>
      <c r="I262" s="39">
        <v>2659.3</v>
      </c>
      <c r="J262" s="39">
        <v>0</v>
      </c>
      <c r="K262" s="39">
        <v>0</v>
      </c>
      <c r="L262" s="101" t="s">
        <v>1140</v>
      </c>
      <c r="M262" s="157"/>
      <c r="N262" s="157"/>
      <c r="O262" s="87"/>
      <c r="P262" s="101" t="str">
        <f t="shared" si="8"/>
        <v>Освоение 0,0%</v>
      </c>
      <c r="Q262" s="158"/>
      <c r="R262" s="50"/>
    </row>
    <row r="263" spans="1:18" ht="99.75" customHeight="1">
      <c r="A263" s="73" t="s">
        <v>1366</v>
      </c>
      <c r="B263" s="3" t="s">
        <v>730</v>
      </c>
      <c r="C263" s="39">
        <v>610000</v>
      </c>
      <c r="D263" s="39">
        <v>590214.477</v>
      </c>
      <c r="E263" s="39">
        <v>0</v>
      </c>
      <c r="F263" s="39">
        <v>0</v>
      </c>
      <c r="G263" s="39">
        <v>0</v>
      </c>
      <c r="H263" s="39">
        <v>0</v>
      </c>
      <c r="I263" s="39">
        <v>610000</v>
      </c>
      <c r="J263" s="39">
        <v>590214.477</v>
      </c>
      <c r="K263" s="39">
        <v>590214.477</v>
      </c>
      <c r="L263" s="101" t="s">
        <v>1367</v>
      </c>
      <c r="M263" s="157"/>
      <c r="N263" s="157"/>
      <c r="O263" s="87"/>
      <c r="P263" s="101" t="str">
        <f t="shared" si="8"/>
        <v>Освоение 96,8%</v>
      </c>
      <c r="Q263" s="158"/>
      <c r="R263" s="50"/>
    </row>
    <row r="264" spans="1:18" ht="99.75" customHeight="1">
      <c r="A264" s="73"/>
      <c r="B264" s="3" t="s">
        <v>265</v>
      </c>
      <c r="C264" s="39">
        <v>1844.2</v>
      </c>
      <c r="D264" s="39">
        <v>0</v>
      </c>
      <c r="E264" s="39">
        <v>0</v>
      </c>
      <c r="F264" s="39">
        <v>0</v>
      </c>
      <c r="G264" s="39">
        <v>0</v>
      </c>
      <c r="H264" s="39">
        <v>0</v>
      </c>
      <c r="I264" s="39">
        <v>1844.2</v>
      </c>
      <c r="J264" s="39">
        <v>0</v>
      </c>
      <c r="K264" s="39">
        <v>0</v>
      </c>
      <c r="L264" s="101" t="s">
        <v>1140</v>
      </c>
      <c r="M264" s="157"/>
      <c r="N264" s="157"/>
      <c r="O264" s="87"/>
      <c r="P264" s="101" t="str">
        <f t="shared" si="8"/>
        <v>Освоение 0,0%</v>
      </c>
      <c r="Q264" s="158"/>
      <c r="R264" s="50"/>
    </row>
    <row r="265" spans="1:18" ht="99.75" customHeight="1">
      <c r="A265" s="73" t="s">
        <v>1368</v>
      </c>
      <c r="B265" s="3" t="s">
        <v>731</v>
      </c>
      <c r="C265" s="39">
        <v>1844.2</v>
      </c>
      <c r="D265" s="39">
        <v>0</v>
      </c>
      <c r="E265" s="39">
        <v>0</v>
      </c>
      <c r="F265" s="39">
        <v>0</v>
      </c>
      <c r="G265" s="39">
        <v>0</v>
      </c>
      <c r="H265" s="39">
        <v>0</v>
      </c>
      <c r="I265" s="39">
        <v>1844.2</v>
      </c>
      <c r="J265" s="39">
        <v>0</v>
      </c>
      <c r="K265" s="39">
        <v>0</v>
      </c>
      <c r="L265" s="101" t="s">
        <v>1140</v>
      </c>
      <c r="M265" s="157"/>
      <c r="N265" s="157"/>
      <c r="O265" s="87"/>
      <c r="P265" s="101" t="str">
        <f t="shared" si="8"/>
        <v>Освоение 0,0%</v>
      </c>
      <c r="Q265" s="158"/>
      <c r="R265" s="50"/>
    </row>
    <row r="266" spans="1:18" ht="99.75" customHeight="1">
      <c r="A266" s="73"/>
      <c r="B266" s="3" t="s">
        <v>266</v>
      </c>
      <c r="C266" s="39">
        <v>1238989.1</v>
      </c>
      <c r="D266" s="39">
        <v>928080.41135</v>
      </c>
      <c r="E266" s="39">
        <v>0</v>
      </c>
      <c r="F266" s="39">
        <v>0</v>
      </c>
      <c r="G266" s="39">
        <v>0</v>
      </c>
      <c r="H266" s="39">
        <v>0</v>
      </c>
      <c r="I266" s="39">
        <v>1238989.1</v>
      </c>
      <c r="J266" s="39">
        <v>928080.41135</v>
      </c>
      <c r="K266" s="39">
        <v>928324.887</v>
      </c>
      <c r="L266" s="101" t="s">
        <v>1369</v>
      </c>
      <c r="M266" s="157"/>
      <c r="N266" s="157"/>
      <c r="O266" s="87"/>
      <c r="P266" s="101" t="str">
        <f t="shared" si="8"/>
        <v>Освоение 74,9%</v>
      </c>
      <c r="Q266" s="158"/>
      <c r="R266" s="50"/>
    </row>
    <row r="267" spans="1:18" ht="99.75" customHeight="1">
      <c r="A267" s="73" t="s">
        <v>1370</v>
      </c>
      <c r="B267" s="3" t="s">
        <v>732</v>
      </c>
      <c r="C267" s="39">
        <v>720728.8</v>
      </c>
      <c r="D267" s="39">
        <v>468386.0331</v>
      </c>
      <c r="E267" s="39">
        <v>0</v>
      </c>
      <c r="F267" s="39">
        <v>0</v>
      </c>
      <c r="G267" s="39">
        <v>0</v>
      </c>
      <c r="H267" s="39">
        <v>0</v>
      </c>
      <c r="I267" s="39">
        <v>720728.8</v>
      </c>
      <c r="J267" s="39">
        <v>468386.0331</v>
      </c>
      <c r="K267" s="39">
        <v>468583.509</v>
      </c>
      <c r="L267" s="101" t="s">
        <v>1371</v>
      </c>
      <c r="M267" s="157"/>
      <c r="N267" s="157"/>
      <c r="O267" s="87"/>
      <c r="P267" s="101" t="str">
        <f t="shared" si="8"/>
        <v>Освоение 65,0%</v>
      </c>
      <c r="Q267" s="158"/>
      <c r="R267" s="50"/>
    </row>
    <row r="268" spans="1:18" ht="99.75" customHeight="1">
      <c r="A268" s="73" t="s">
        <v>1372</v>
      </c>
      <c r="B268" s="3" t="s">
        <v>733</v>
      </c>
      <c r="C268" s="39">
        <v>484734.4</v>
      </c>
      <c r="D268" s="39">
        <v>436155.17625</v>
      </c>
      <c r="E268" s="39">
        <v>0</v>
      </c>
      <c r="F268" s="39">
        <v>0</v>
      </c>
      <c r="G268" s="39">
        <v>0</v>
      </c>
      <c r="H268" s="39">
        <v>0</v>
      </c>
      <c r="I268" s="39">
        <v>484734.4</v>
      </c>
      <c r="J268" s="39">
        <v>436155.17625</v>
      </c>
      <c r="K268" s="39">
        <v>436202.176</v>
      </c>
      <c r="L268" s="101" t="s">
        <v>1373</v>
      </c>
      <c r="M268" s="157"/>
      <c r="N268" s="157"/>
      <c r="O268" s="87"/>
      <c r="P268" s="101" t="str">
        <f t="shared" si="8"/>
        <v>Освоение 90,0%</v>
      </c>
      <c r="Q268" s="158"/>
      <c r="R268" s="50"/>
    </row>
    <row r="269" spans="1:18" ht="99.75" customHeight="1">
      <c r="A269" s="73" t="s">
        <v>1374</v>
      </c>
      <c r="B269" s="3" t="s">
        <v>734</v>
      </c>
      <c r="C269" s="39">
        <v>17872.2</v>
      </c>
      <c r="D269" s="39">
        <v>12545.446</v>
      </c>
      <c r="E269" s="39">
        <v>0</v>
      </c>
      <c r="F269" s="39">
        <v>0</v>
      </c>
      <c r="G269" s="39">
        <v>0</v>
      </c>
      <c r="H269" s="39">
        <v>0</v>
      </c>
      <c r="I269" s="39">
        <v>17872.2</v>
      </c>
      <c r="J269" s="39">
        <v>12545.446</v>
      </c>
      <c r="K269" s="39">
        <v>12545.446</v>
      </c>
      <c r="L269" s="101" t="s">
        <v>1375</v>
      </c>
      <c r="M269" s="157"/>
      <c r="N269" s="157"/>
      <c r="O269" s="87"/>
      <c r="P269" s="101" t="str">
        <f t="shared" si="8"/>
        <v>Освоение 70,2%</v>
      </c>
      <c r="Q269" s="158"/>
      <c r="R269" s="50"/>
    </row>
    <row r="270" spans="1:18" ht="99.75" customHeight="1">
      <c r="A270" s="73" t="s">
        <v>1376</v>
      </c>
      <c r="B270" s="3" t="s">
        <v>735</v>
      </c>
      <c r="C270" s="39">
        <v>15653.7</v>
      </c>
      <c r="D270" s="39">
        <v>10993.756</v>
      </c>
      <c r="E270" s="39">
        <v>0</v>
      </c>
      <c r="F270" s="39">
        <v>0</v>
      </c>
      <c r="G270" s="39">
        <v>0</v>
      </c>
      <c r="H270" s="39">
        <v>0</v>
      </c>
      <c r="I270" s="39">
        <v>15653.7</v>
      </c>
      <c r="J270" s="39">
        <v>10993.756</v>
      </c>
      <c r="K270" s="39">
        <v>10993.756</v>
      </c>
      <c r="L270" s="101" t="s">
        <v>1375</v>
      </c>
      <c r="M270" s="157"/>
      <c r="N270" s="157"/>
      <c r="O270" s="87"/>
      <c r="P270" s="101" t="str">
        <f t="shared" si="8"/>
        <v>Освоение 70,2%</v>
      </c>
      <c r="Q270" s="158"/>
      <c r="R270" s="50"/>
    </row>
    <row r="271" spans="1:18" ht="99.75" customHeight="1">
      <c r="A271" s="73"/>
      <c r="B271" s="3" t="s">
        <v>269</v>
      </c>
      <c r="C271" s="39">
        <v>1565161.6</v>
      </c>
      <c r="D271" s="39">
        <v>821914.89392</v>
      </c>
      <c r="E271" s="39">
        <v>0</v>
      </c>
      <c r="F271" s="39">
        <v>0</v>
      </c>
      <c r="G271" s="39">
        <v>0</v>
      </c>
      <c r="H271" s="39">
        <v>0</v>
      </c>
      <c r="I271" s="39">
        <v>1565161.6</v>
      </c>
      <c r="J271" s="39">
        <v>821914.89392</v>
      </c>
      <c r="K271" s="39">
        <v>654282.592</v>
      </c>
      <c r="L271" s="101" t="s">
        <v>1152</v>
      </c>
      <c r="M271" s="157"/>
      <c r="N271" s="157"/>
      <c r="O271" s="87"/>
      <c r="P271" s="101" t="str">
        <f t="shared" si="8"/>
        <v>Освоение 41,8%</v>
      </c>
      <c r="Q271" s="158"/>
      <c r="R271" s="50"/>
    </row>
    <row r="272" spans="1:18" ht="99.75" customHeight="1">
      <c r="A272" s="73" t="s">
        <v>1377</v>
      </c>
      <c r="B272" s="3" t="s">
        <v>736</v>
      </c>
      <c r="C272" s="39">
        <v>355.2</v>
      </c>
      <c r="D272" s="39">
        <v>0</v>
      </c>
      <c r="E272" s="39">
        <v>0</v>
      </c>
      <c r="F272" s="39">
        <v>0</v>
      </c>
      <c r="G272" s="39">
        <v>0</v>
      </c>
      <c r="H272" s="39">
        <v>0</v>
      </c>
      <c r="I272" s="39">
        <v>355.2</v>
      </c>
      <c r="J272" s="39">
        <v>0</v>
      </c>
      <c r="K272" s="39">
        <v>0</v>
      </c>
      <c r="L272" s="101" t="s">
        <v>1140</v>
      </c>
      <c r="M272" s="157"/>
      <c r="N272" s="157"/>
      <c r="O272" s="87"/>
      <c r="P272" s="101" t="str">
        <f t="shared" si="8"/>
        <v>Освоение 0,0%</v>
      </c>
      <c r="Q272" s="158"/>
      <c r="R272" s="50"/>
    </row>
    <row r="273" spans="1:18" ht="99.75" customHeight="1">
      <c r="A273" s="73" t="s">
        <v>1378</v>
      </c>
      <c r="B273" s="3" t="s">
        <v>737</v>
      </c>
      <c r="C273" s="39">
        <v>3129.7</v>
      </c>
      <c r="D273" s="39">
        <v>55.035</v>
      </c>
      <c r="E273" s="39">
        <v>0</v>
      </c>
      <c r="F273" s="39">
        <v>0</v>
      </c>
      <c r="G273" s="39">
        <v>0</v>
      </c>
      <c r="H273" s="39">
        <v>0</v>
      </c>
      <c r="I273" s="39">
        <v>3129.7</v>
      </c>
      <c r="J273" s="39">
        <v>55.035</v>
      </c>
      <c r="K273" s="39">
        <v>55.035</v>
      </c>
      <c r="L273" s="101" t="s">
        <v>1379</v>
      </c>
      <c r="M273" s="157"/>
      <c r="N273" s="157"/>
      <c r="O273" s="87"/>
      <c r="P273" s="101" t="str">
        <f t="shared" si="8"/>
        <v>Освоение 1,8%</v>
      </c>
      <c r="Q273" s="158"/>
      <c r="R273" s="50"/>
    </row>
    <row r="274" spans="1:18" ht="99.75" customHeight="1">
      <c r="A274" s="73" t="s">
        <v>1380</v>
      </c>
      <c r="B274" s="3" t="s">
        <v>738</v>
      </c>
      <c r="C274" s="39">
        <v>722738</v>
      </c>
      <c r="D274" s="39">
        <v>21390.7321</v>
      </c>
      <c r="E274" s="39">
        <v>0</v>
      </c>
      <c r="F274" s="39">
        <v>0</v>
      </c>
      <c r="G274" s="39">
        <v>0</v>
      </c>
      <c r="H274" s="39">
        <v>0</v>
      </c>
      <c r="I274" s="39">
        <v>722738</v>
      </c>
      <c r="J274" s="39">
        <v>21390.7321</v>
      </c>
      <c r="K274" s="39">
        <v>21390.732</v>
      </c>
      <c r="L274" s="101" t="s">
        <v>1381</v>
      </c>
      <c r="M274" s="157"/>
      <c r="N274" s="157"/>
      <c r="O274" s="87"/>
      <c r="P274" s="101" t="str">
        <f t="shared" si="8"/>
        <v>Освоение 3,0%</v>
      </c>
      <c r="Q274" s="158"/>
      <c r="R274" s="50"/>
    </row>
    <row r="275" spans="1:18" ht="99.75" customHeight="1">
      <c r="A275" s="73" t="s">
        <v>1382</v>
      </c>
      <c r="B275" s="3" t="s">
        <v>739</v>
      </c>
      <c r="C275" s="39">
        <v>1726.2</v>
      </c>
      <c r="D275" s="39">
        <v>827.15792</v>
      </c>
      <c r="E275" s="39">
        <v>0</v>
      </c>
      <c r="F275" s="39">
        <v>0</v>
      </c>
      <c r="G275" s="39">
        <v>0</v>
      </c>
      <c r="H275" s="39">
        <v>0</v>
      </c>
      <c r="I275" s="39">
        <v>1726.2</v>
      </c>
      <c r="J275" s="39">
        <v>827.15792</v>
      </c>
      <c r="K275" s="39">
        <v>1399.185</v>
      </c>
      <c r="L275" s="101" t="s">
        <v>1383</v>
      </c>
      <c r="M275" s="157"/>
      <c r="N275" s="157"/>
      <c r="O275" s="87"/>
      <c r="P275" s="101" t="str">
        <f t="shared" si="8"/>
        <v>Освоение 81,1%</v>
      </c>
      <c r="Q275" s="158"/>
      <c r="R275" s="50"/>
    </row>
    <row r="276" spans="1:18" ht="99.75" customHeight="1">
      <c r="A276" s="73" t="s">
        <v>1384</v>
      </c>
      <c r="B276" s="3" t="s">
        <v>740</v>
      </c>
      <c r="C276" s="39">
        <v>2500</v>
      </c>
      <c r="D276" s="39">
        <v>0</v>
      </c>
      <c r="E276" s="39">
        <v>0</v>
      </c>
      <c r="F276" s="39">
        <v>0</v>
      </c>
      <c r="G276" s="39">
        <v>0</v>
      </c>
      <c r="H276" s="39">
        <v>0</v>
      </c>
      <c r="I276" s="39">
        <v>2500</v>
      </c>
      <c r="J276" s="39">
        <v>0</v>
      </c>
      <c r="K276" s="39">
        <v>0</v>
      </c>
      <c r="L276" s="101" t="s">
        <v>1140</v>
      </c>
      <c r="M276" s="157"/>
      <c r="N276" s="157"/>
      <c r="O276" s="87"/>
      <c r="P276" s="101" t="str">
        <f t="shared" si="8"/>
        <v>Освоение 0,0%</v>
      </c>
      <c r="Q276" s="158"/>
      <c r="R276" s="50"/>
    </row>
    <row r="277" spans="1:18" ht="99.75" customHeight="1">
      <c r="A277" s="73" t="s">
        <v>1385</v>
      </c>
      <c r="B277" s="3" t="s">
        <v>741</v>
      </c>
      <c r="C277" s="39">
        <v>479374.8</v>
      </c>
      <c r="D277" s="39">
        <v>477274.913</v>
      </c>
      <c r="E277" s="39">
        <v>0</v>
      </c>
      <c r="F277" s="39">
        <v>0</v>
      </c>
      <c r="G277" s="39">
        <v>0</v>
      </c>
      <c r="H277" s="39">
        <v>0</v>
      </c>
      <c r="I277" s="39">
        <v>479374.8</v>
      </c>
      <c r="J277" s="39">
        <v>477274.913</v>
      </c>
      <c r="K277" s="39">
        <v>477274.913</v>
      </c>
      <c r="L277" s="101" t="s">
        <v>1386</v>
      </c>
      <c r="M277" s="157"/>
      <c r="N277" s="157"/>
      <c r="O277" s="87"/>
      <c r="P277" s="101" t="str">
        <f t="shared" si="8"/>
        <v>Освоение 99,6%</v>
      </c>
      <c r="Q277" s="158"/>
      <c r="R277" s="50"/>
    </row>
    <row r="278" spans="1:18" ht="99.75" customHeight="1">
      <c r="A278" s="73" t="s">
        <v>1387</v>
      </c>
      <c r="B278" s="3" t="s">
        <v>742</v>
      </c>
      <c r="C278" s="39">
        <v>54764.1</v>
      </c>
      <c r="D278" s="39">
        <v>47587.206</v>
      </c>
      <c r="E278" s="39">
        <v>0</v>
      </c>
      <c r="F278" s="39">
        <v>0</v>
      </c>
      <c r="G278" s="39">
        <v>0</v>
      </c>
      <c r="H278" s="39">
        <v>0</v>
      </c>
      <c r="I278" s="39">
        <v>54764.1</v>
      </c>
      <c r="J278" s="39">
        <v>47587.206</v>
      </c>
      <c r="K278" s="39">
        <v>47587.206</v>
      </c>
      <c r="L278" s="101" t="s">
        <v>1388</v>
      </c>
      <c r="M278" s="157"/>
      <c r="N278" s="157"/>
      <c r="O278" s="87"/>
      <c r="P278" s="101" t="str">
        <f t="shared" si="8"/>
        <v>Освоение 86,9%</v>
      </c>
      <c r="Q278" s="158"/>
      <c r="R278" s="50"/>
    </row>
    <row r="279" spans="1:18" ht="99.75" customHeight="1">
      <c r="A279" s="73" t="s">
        <v>1389</v>
      </c>
      <c r="B279" s="3" t="s">
        <v>743</v>
      </c>
      <c r="C279" s="39">
        <v>50418.5</v>
      </c>
      <c r="D279" s="39">
        <v>49853.348</v>
      </c>
      <c r="E279" s="39">
        <v>0</v>
      </c>
      <c r="F279" s="39">
        <v>0</v>
      </c>
      <c r="G279" s="39">
        <v>0</v>
      </c>
      <c r="H279" s="39">
        <v>0</v>
      </c>
      <c r="I279" s="39">
        <v>50418.5</v>
      </c>
      <c r="J279" s="39">
        <v>49853.348</v>
      </c>
      <c r="K279" s="39">
        <v>49853.348</v>
      </c>
      <c r="L279" s="101" t="s">
        <v>1202</v>
      </c>
      <c r="M279" s="157"/>
      <c r="N279" s="157"/>
      <c r="O279" s="87"/>
      <c r="P279" s="101" t="str">
        <f aca="true" t="shared" si="9" ref="P279:P342">L279</f>
        <v>Освоение 98,9%</v>
      </c>
      <c r="Q279" s="158"/>
      <c r="R279" s="50"/>
    </row>
    <row r="280" spans="1:18" ht="99.75" customHeight="1">
      <c r="A280" s="73" t="s">
        <v>1390</v>
      </c>
      <c r="B280" s="3" t="s">
        <v>744</v>
      </c>
      <c r="C280" s="39">
        <v>50155.1</v>
      </c>
      <c r="D280" s="39">
        <v>47900.8959</v>
      </c>
      <c r="E280" s="39">
        <v>0</v>
      </c>
      <c r="F280" s="39">
        <v>0</v>
      </c>
      <c r="G280" s="39">
        <v>0</v>
      </c>
      <c r="H280" s="39">
        <v>0</v>
      </c>
      <c r="I280" s="39">
        <v>50155.1</v>
      </c>
      <c r="J280" s="39">
        <v>47900.8959</v>
      </c>
      <c r="K280" s="39">
        <v>47900.896</v>
      </c>
      <c r="L280" s="101" t="s">
        <v>1391</v>
      </c>
      <c r="M280" s="157"/>
      <c r="N280" s="157"/>
      <c r="O280" s="87"/>
      <c r="P280" s="101" t="str">
        <f t="shared" si="9"/>
        <v>Освоение 95,5%</v>
      </c>
      <c r="Q280" s="158"/>
      <c r="R280" s="50"/>
    </row>
    <row r="281" spans="1:18" ht="99.75" customHeight="1">
      <c r="A281" s="73" t="s">
        <v>1392</v>
      </c>
      <c r="B281" s="3" t="s">
        <v>745</v>
      </c>
      <c r="C281" s="39">
        <v>200000</v>
      </c>
      <c r="D281" s="39">
        <v>177025.606</v>
      </c>
      <c r="E281" s="39">
        <v>0</v>
      </c>
      <c r="F281" s="39">
        <v>0</v>
      </c>
      <c r="G281" s="39">
        <v>0</v>
      </c>
      <c r="H281" s="39">
        <v>0</v>
      </c>
      <c r="I281" s="39">
        <v>200000</v>
      </c>
      <c r="J281" s="39">
        <v>177025.606</v>
      </c>
      <c r="K281" s="39">
        <v>8821.277</v>
      </c>
      <c r="L281" s="101" t="s">
        <v>1393</v>
      </c>
      <c r="M281" s="157"/>
      <c r="N281" s="157"/>
      <c r="O281" s="87"/>
      <c r="P281" s="101" t="str">
        <f t="shared" si="9"/>
        <v>Освоение 4,4%</v>
      </c>
      <c r="Q281" s="158"/>
      <c r="R281" s="50"/>
    </row>
    <row r="282" spans="1:18" ht="99.75" customHeight="1">
      <c r="A282" s="77"/>
      <c r="B282" s="6" t="s">
        <v>270</v>
      </c>
      <c r="C282" s="38">
        <v>1050901.8</v>
      </c>
      <c r="D282" s="38">
        <v>855276.83648</v>
      </c>
      <c r="E282" s="38">
        <v>0</v>
      </c>
      <c r="F282" s="38">
        <v>0</v>
      </c>
      <c r="G282" s="38">
        <v>0</v>
      </c>
      <c r="H282" s="38">
        <v>0</v>
      </c>
      <c r="I282" s="38">
        <v>1050901.8</v>
      </c>
      <c r="J282" s="38">
        <v>855276.83648</v>
      </c>
      <c r="K282" s="38">
        <v>856690.2</v>
      </c>
      <c r="L282" s="100" t="s">
        <v>1394</v>
      </c>
      <c r="M282" s="157"/>
      <c r="N282" s="157"/>
      <c r="O282" s="87"/>
      <c r="P282" s="101" t="str">
        <f t="shared" si="9"/>
        <v>Освоение 81,5%</v>
      </c>
      <c r="Q282" s="158"/>
      <c r="R282" s="50"/>
    </row>
    <row r="283" spans="1:18" ht="99.75" customHeight="1">
      <c r="A283" s="73"/>
      <c r="B283" s="3" t="s">
        <v>271</v>
      </c>
      <c r="C283" s="39">
        <v>1050901.8</v>
      </c>
      <c r="D283" s="39">
        <v>855276.83648</v>
      </c>
      <c r="E283" s="39">
        <v>0</v>
      </c>
      <c r="F283" s="39">
        <v>0</v>
      </c>
      <c r="G283" s="39">
        <v>0</v>
      </c>
      <c r="H283" s="39">
        <v>0</v>
      </c>
      <c r="I283" s="39">
        <v>1050901.8</v>
      </c>
      <c r="J283" s="39">
        <v>855276.83648</v>
      </c>
      <c r="K283" s="39">
        <v>856690.2</v>
      </c>
      <c r="L283" s="101" t="s">
        <v>1394</v>
      </c>
      <c r="M283" s="157"/>
      <c r="N283" s="157"/>
      <c r="O283" s="87"/>
      <c r="P283" s="101" t="str">
        <f t="shared" si="9"/>
        <v>Освоение 81,5%</v>
      </c>
      <c r="Q283" s="158"/>
      <c r="R283" s="50"/>
    </row>
    <row r="284" spans="1:18" ht="99.75" customHeight="1">
      <c r="A284" s="73" t="s">
        <v>1395</v>
      </c>
      <c r="B284" s="3" t="s">
        <v>1396</v>
      </c>
      <c r="C284" s="39">
        <v>62258.6</v>
      </c>
      <c r="D284" s="39">
        <v>27393.671</v>
      </c>
      <c r="E284" s="39">
        <v>0</v>
      </c>
      <c r="F284" s="39">
        <v>0</v>
      </c>
      <c r="G284" s="39">
        <v>0</v>
      </c>
      <c r="H284" s="39">
        <v>0</v>
      </c>
      <c r="I284" s="39">
        <v>62258.6</v>
      </c>
      <c r="J284" s="39">
        <v>27393.671</v>
      </c>
      <c r="K284" s="39">
        <v>27393.7</v>
      </c>
      <c r="L284" s="101" t="s">
        <v>1397</v>
      </c>
      <c r="M284" s="157"/>
      <c r="N284" s="157"/>
      <c r="O284" s="87"/>
      <c r="P284" s="101" t="str">
        <f t="shared" si="9"/>
        <v>Освоение 44,0%</v>
      </c>
      <c r="Q284" s="158"/>
      <c r="R284" s="50"/>
    </row>
    <row r="285" spans="1:18" ht="99.75" customHeight="1">
      <c r="A285" s="73" t="s">
        <v>1398</v>
      </c>
      <c r="B285" s="3" t="s">
        <v>746</v>
      </c>
      <c r="C285" s="39">
        <v>560431</v>
      </c>
      <c r="D285" s="39">
        <v>499838.20948</v>
      </c>
      <c r="E285" s="39">
        <v>0</v>
      </c>
      <c r="F285" s="39">
        <v>0</v>
      </c>
      <c r="G285" s="39">
        <v>0</v>
      </c>
      <c r="H285" s="39">
        <v>0</v>
      </c>
      <c r="I285" s="39">
        <v>560431</v>
      </c>
      <c r="J285" s="39">
        <v>499838.20948</v>
      </c>
      <c r="K285" s="39">
        <v>499838.2</v>
      </c>
      <c r="L285" s="101" t="s">
        <v>1399</v>
      </c>
      <c r="M285" s="157"/>
      <c r="N285" s="157"/>
      <c r="O285" s="87"/>
      <c r="P285" s="101" t="str">
        <f t="shared" si="9"/>
        <v>Освоение 89,2%</v>
      </c>
      <c r="Q285" s="158"/>
      <c r="R285" s="50"/>
    </row>
    <row r="286" spans="1:18" ht="99.75" customHeight="1">
      <c r="A286" s="73" t="s">
        <v>1400</v>
      </c>
      <c r="B286" s="3" t="s">
        <v>747</v>
      </c>
      <c r="C286" s="39">
        <v>328212.2</v>
      </c>
      <c r="D286" s="39">
        <v>328044.956</v>
      </c>
      <c r="E286" s="39">
        <v>0</v>
      </c>
      <c r="F286" s="39">
        <v>0</v>
      </c>
      <c r="G286" s="39">
        <v>0</v>
      </c>
      <c r="H286" s="39">
        <v>0</v>
      </c>
      <c r="I286" s="39">
        <v>328212.2</v>
      </c>
      <c r="J286" s="39">
        <v>328044.956</v>
      </c>
      <c r="K286" s="39">
        <v>328045</v>
      </c>
      <c r="L286" s="101" t="s">
        <v>1401</v>
      </c>
      <c r="M286" s="157"/>
      <c r="N286" s="157"/>
      <c r="O286" s="87"/>
      <c r="P286" s="101" t="str">
        <f t="shared" si="9"/>
        <v>Освоение 99,9%</v>
      </c>
      <c r="Q286" s="158"/>
      <c r="R286" s="50"/>
    </row>
    <row r="287" spans="1:18" ht="99.75" customHeight="1">
      <c r="A287" s="73" t="s">
        <v>1402</v>
      </c>
      <c r="B287" s="3" t="s">
        <v>748</v>
      </c>
      <c r="C287" s="39">
        <v>100000</v>
      </c>
      <c r="D287" s="39">
        <v>0</v>
      </c>
      <c r="E287" s="39">
        <v>0</v>
      </c>
      <c r="F287" s="39">
        <v>0</v>
      </c>
      <c r="G287" s="39">
        <v>0</v>
      </c>
      <c r="H287" s="39">
        <v>0</v>
      </c>
      <c r="I287" s="39">
        <v>100000</v>
      </c>
      <c r="J287" s="39">
        <v>0</v>
      </c>
      <c r="K287" s="39">
        <v>1413.3</v>
      </c>
      <c r="L287" s="101" t="s">
        <v>1403</v>
      </c>
      <c r="M287" s="157"/>
      <c r="N287" s="157"/>
      <c r="O287" s="87"/>
      <c r="P287" s="101" t="str">
        <f t="shared" si="9"/>
        <v>Освоение 1,4%</v>
      </c>
      <c r="Q287" s="158"/>
      <c r="R287" s="50"/>
    </row>
    <row r="288" spans="1:18" ht="99.75" customHeight="1">
      <c r="A288" s="77"/>
      <c r="B288" s="6" t="s">
        <v>272</v>
      </c>
      <c r="C288" s="38">
        <v>398003.2</v>
      </c>
      <c r="D288" s="38">
        <v>111763.24598</v>
      </c>
      <c r="E288" s="38">
        <v>0</v>
      </c>
      <c r="F288" s="38">
        <v>0</v>
      </c>
      <c r="G288" s="38">
        <v>0</v>
      </c>
      <c r="H288" s="38">
        <v>0</v>
      </c>
      <c r="I288" s="38">
        <v>398003.2</v>
      </c>
      <c r="J288" s="38">
        <v>111763.24598</v>
      </c>
      <c r="K288" s="38">
        <v>111317.35</v>
      </c>
      <c r="L288" s="100" t="s">
        <v>1404</v>
      </c>
      <c r="M288" s="157"/>
      <c r="N288" s="157"/>
      <c r="O288" s="87"/>
      <c r="P288" s="101" t="str">
        <f t="shared" si="9"/>
        <v>Освоение 28,0%</v>
      </c>
      <c r="Q288" s="158"/>
      <c r="R288" s="50"/>
    </row>
    <row r="289" spans="1:18" ht="99.75" customHeight="1">
      <c r="A289" s="73"/>
      <c r="B289" s="3" t="s">
        <v>269</v>
      </c>
      <c r="C289" s="39">
        <v>398003.2</v>
      </c>
      <c r="D289" s="39">
        <v>111763.24598</v>
      </c>
      <c r="E289" s="39">
        <v>0</v>
      </c>
      <c r="F289" s="39">
        <v>0</v>
      </c>
      <c r="G289" s="39">
        <v>0</v>
      </c>
      <c r="H289" s="39">
        <v>0</v>
      </c>
      <c r="I289" s="39">
        <v>398003.2</v>
      </c>
      <c r="J289" s="39">
        <v>111763.24598</v>
      </c>
      <c r="K289" s="39">
        <v>111317.35</v>
      </c>
      <c r="L289" s="101" t="s">
        <v>1404</v>
      </c>
      <c r="M289" s="157"/>
      <c r="N289" s="157"/>
      <c r="O289" s="87"/>
      <c r="P289" s="101" t="str">
        <f t="shared" si="9"/>
        <v>Освоение 28,0%</v>
      </c>
      <c r="Q289" s="158"/>
      <c r="R289" s="50"/>
    </row>
    <row r="290" spans="1:18" ht="99.75" customHeight="1">
      <c r="A290" s="73" t="s">
        <v>1405</v>
      </c>
      <c r="B290" s="3" t="s">
        <v>749</v>
      </c>
      <c r="C290" s="39">
        <v>398003.2</v>
      </c>
      <c r="D290" s="39">
        <v>111763.24598</v>
      </c>
      <c r="E290" s="39">
        <v>0</v>
      </c>
      <c r="F290" s="39">
        <v>0</v>
      </c>
      <c r="G290" s="39">
        <v>0</v>
      </c>
      <c r="H290" s="39">
        <v>0</v>
      </c>
      <c r="I290" s="39">
        <v>398003.2</v>
      </c>
      <c r="J290" s="39">
        <v>111763.24598</v>
      </c>
      <c r="K290" s="39">
        <v>111317.35</v>
      </c>
      <c r="L290" s="101" t="s">
        <v>1404</v>
      </c>
      <c r="M290" s="157"/>
      <c r="N290" s="157"/>
      <c r="O290" s="87"/>
      <c r="P290" s="101" t="str">
        <f t="shared" si="9"/>
        <v>Освоение 28,0%</v>
      </c>
      <c r="Q290" s="158"/>
      <c r="R290" s="50"/>
    </row>
    <row r="291" spans="1:18" ht="99.75" customHeight="1">
      <c r="A291" s="77"/>
      <c r="B291" s="6" t="s">
        <v>273</v>
      </c>
      <c r="C291" s="38">
        <v>179104.4</v>
      </c>
      <c r="D291" s="38">
        <v>116456.0712</v>
      </c>
      <c r="E291" s="38">
        <v>0</v>
      </c>
      <c r="F291" s="38">
        <v>0</v>
      </c>
      <c r="G291" s="38">
        <v>0</v>
      </c>
      <c r="H291" s="38">
        <v>0</v>
      </c>
      <c r="I291" s="38">
        <v>179104.4</v>
      </c>
      <c r="J291" s="38">
        <v>116456.0712</v>
      </c>
      <c r="K291" s="38">
        <v>95715.58</v>
      </c>
      <c r="L291" s="100" t="s">
        <v>1347</v>
      </c>
      <c r="M291" s="157"/>
      <c r="N291" s="157"/>
      <c r="O291" s="87"/>
      <c r="P291" s="101" t="str">
        <f t="shared" si="9"/>
        <v>Освоение 53,4%</v>
      </c>
      <c r="Q291" s="158"/>
      <c r="R291" s="50"/>
    </row>
    <row r="292" spans="1:18" ht="99.75" customHeight="1">
      <c r="A292" s="73"/>
      <c r="B292" s="3" t="s">
        <v>264</v>
      </c>
      <c r="C292" s="39">
        <v>179104.4</v>
      </c>
      <c r="D292" s="39">
        <v>116456.0712</v>
      </c>
      <c r="E292" s="39">
        <v>0</v>
      </c>
      <c r="F292" s="39">
        <v>0</v>
      </c>
      <c r="G292" s="39">
        <v>0</v>
      </c>
      <c r="H292" s="39">
        <v>0</v>
      </c>
      <c r="I292" s="39">
        <v>179104.4</v>
      </c>
      <c r="J292" s="39">
        <v>116456.0712</v>
      </c>
      <c r="K292" s="39">
        <v>95715.58</v>
      </c>
      <c r="L292" s="101" t="s">
        <v>1347</v>
      </c>
      <c r="M292" s="157"/>
      <c r="N292" s="157"/>
      <c r="O292" s="87"/>
      <c r="P292" s="101" t="str">
        <f t="shared" si="9"/>
        <v>Освоение 53,4%</v>
      </c>
      <c r="Q292" s="158"/>
      <c r="R292" s="50"/>
    </row>
    <row r="293" spans="1:18" ht="99.75" customHeight="1">
      <c r="A293" s="73" t="s">
        <v>1406</v>
      </c>
      <c r="B293" s="3" t="s">
        <v>750</v>
      </c>
      <c r="C293" s="39">
        <v>169104.4</v>
      </c>
      <c r="D293" s="39">
        <v>115640.7147</v>
      </c>
      <c r="E293" s="39">
        <v>0</v>
      </c>
      <c r="F293" s="39">
        <v>0</v>
      </c>
      <c r="G293" s="39">
        <v>0</v>
      </c>
      <c r="H293" s="39">
        <v>0</v>
      </c>
      <c r="I293" s="39">
        <v>169104.4</v>
      </c>
      <c r="J293" s="39">
        <v>115640.7147</v>
      </c>
      <c r="K293" s="39">
        <v>94900.223</v>
      </c>
      <c r="L293" s="101" t="s">
        <v>1407</v>
      </c>
      <c r="M293" s="157"/>
      <c r="N293" s="157"/>
      <c r="O293" s="87"/>
      <c r="P293" s="101" t="str">
        <f t="shared" si="9"/>
        <v>Освоение 56,1%</v>
      </c>
      <c r="Q293" s="158"/>
      <c r="R293" s="50"/>
    </row>
    <row r="294" spans="1:18" ht="99.75" customHeight="1">
      <c r="A294" s="73" t="s">
        <v>1408</v>
      </c>
      <c r="B294" s="3" t="s">
        <v>751</v>
      </c>
      <c r="C294" s="39">
        <v>10000</v>
      </c>
      <c r="D294" s="39">
        <v>815.3565</v>
      </c>
      <c r="E294" s="39">
        <v>0</v>
      </c>
      <c r="F294" s="39">
        <v>0</v>
      </c>
      <c r="G294" s="39">
        <v>0</v>
      </c>
      <c r="H294" s="39">
        <v>0</v>
      </c>
      <c r="I294" s="39">
        <v>10000</v>
      </c>
      <c r="J294" s="39">
        <v>815.3565</v>
      </c>
      <c r="K294" s="39">
        <v>815.357</v>
      </c>
      <c r="L294" s="101" t="s">
        <v>1409</v>
      </c>
      <c r="M294" s="157"/>
      <c r="N294" s="157"/>
      <c r="O294" s="87"/>
      <c r="P294" s="101" t="str">
        <f t="shared" si="9"/>
        <v>Освоение 8,2%</v>
      </c>
      <c r="Q294" s="158"/>
      <c r="R294" s="50"/>
    </row>
    <row r="295" spans="1:18" ht="99.75" customHeight="1">
      <c r="A295" s="77"/>
      <c r="B295" s="6" t="s">
        <v>274</v>
      </c>
      <c r="C295" s="38">
        <v>7208950.3</v>
      </c>
      <c r="D295" s="38">
        <v>5022597.66852</v>
      </c>
      <c r="E295" s="38">
        <v>0</v>
      </c>
      <c r="F295" s="38">
        <v>0</v>
      </c>
      <c r="G295" s="38">
        <v>0</v>
      </c>
      <c r="H295" s="38">
        <v>0</v>
      </c>
      <c r="I295" s="38">
        <v>7208950.3</v>
      </c>
      <c r="J295" s="38">
        <v>5022597.66852</v>
      </c>
      <c r="K295" s="38">
        <v>5215427.26029</v>
      </c>
      <c r="L295" s="100" t="s">
        <v>1410</v>
      </c>
      <c r="M295" s="157"/>
      <c r="N295" s="157"/>
      <c r="O295" s="87"/>
      <c r="P295" s="101" t="str">
        <f t="shared" si="9"/>
        <v>Освоение 72,3%</v>
      </c>
      <c r="Q295" s="158"/>
      <c r="R295" s="50"/>
    </row>
    <row r="296" spans="1:18" ht="99.75" customHeight="1">
      <c r="A296" s="73"/>
      <c r="B296" s="3" t="s">
        <v>587</v>
      </c>
      <c r="C296" s="39">
        <v>1836764.3</v>
      </c>
      <c r="D296" s="39">
        <v>1479811.19194</v>
      </c>
      <c r="E296" s="39">
        <v>0</v>
      </c>
      <c r="F296" s="39">
        <v>0</v>
      </c>
      <c r="G296" s="39">
        <v>0</v>
      </c>
      <c r="H296" s="39">
        <v>0</v>
      </c>
      <c r="I296" s="39">
        <v>1836764.3</v>
      </c>
      <c r="J296" s="39">
        <v>1479811.19194</v>
      </c>
      <c r="K296" s="39">
        <v>1480083.391</v>
      </c>
      <c r="L296" s="101" t="s">
        <v>1411</v>
      </c>
      <c r="M296" s="157"/>
      <c r="N296" s="157"/>
      <c r="O296" s="87"/>
      <c r="P296" s="101" t="str">
        <f t="shared" si="9"/>
        <v>Освоение 80,6%</v>
      </c>
      <c r="Q296" s="158"/>
      <c r="R296" s="50"/>
    </row>
    <row r="297" spans="1:18" ht="99.75" customHeight="1">
      <c r="A297" s="73" t="s">
        <v>1412</v>
      </c>
      <c r="B297" s="3" t="s">
        <v>752</v>
      </c>
      <c r="C297" s="39">
        <v>400000</v>
      </c>
      <c r="D297" s="39">
        <v>313573.10156</v>
      </c>
      <c r="E297" s="39">
        <v>0</v>
      </c>
      <c r="F297" s="39">
        <v>0</v>
      </c>
      <c r="G297" s="39">
        <v>0</v>
      </c>
      <c r="H297" s="39">
        <v>0</v>
      </c>
      <c r="I297" s="39">
        <v>400000</v>
      </c>
      <c r="J297" s="39">
        <v>313573.10156</v>
      </c>
      <c r="K297" s="39">
        <v>313573.1</v>
      </c>
      <c r="L297" s="101" t="s">
        <v>1413</v>
      </c>
      <c r="M297" s="157"/>
      <c r="N297" s="157"/>
      <c r="O297" s="87"/>
      <c r="P297" s="101" t="str">
        <f t="shared" si="9"/>
        <v>Освоение 78,4%</v>
      </c>
      <c r="Q297" s="158"/>
      <c r="R297" s="50"/>
    </row>
    <row r="298" spans="1:18" ht="99.75" customHeight="1">
      <c r="A298" s="73" t="s">
        <v>1414</v>
      </c>
      <c r="B298" s="3" t="s">
        <v>753</v>
      </c>
      <c r="C298" s="39">
        <v>1350000</v>
      </c>
      <c r="D298" s="39">
        <v>1123692.93938</v>
      </c>
      <c r="E298" s="39">
        <v>0</v>
      </c>
      <c r="F298" s="39">
        <v>0</v>
      </c>
      <c r="G298" s="39">
        <v>0</v>
      </c>
      <c r="H298" s="39">
        <v>0</v>
      </c>
      <c r="I298" s="39">
        <v>1350000</v>
      </c>
      <c r="J298" s="39">
        <v>1123692.93938</v>
      </c>
      <c r="K298" s="39">
        <v>1123965.14</v>
      </c>
      <c r="L298" s="101" t="s">
        <v>1415</v>
      </c>
      <c r="M298" s="157"/>
      <c r="N298" s="157"/>
      <c r="O298" s="87"/>
      <c r="P298" s="101" t="str">
        <f t="shared" si="9"/>
        <v>Освоение 83,3%</v>
      </c>
      <c r="Q298" s="158"/>
      <c r="R298" s="50"/>
    </row>
    <row r="299" spans="1:18" ht="99.75" customHeight="1">
      <c r="A299" s="73" t="s">
        <v>1416</v>
      </c>
      <c r="B299" s="3" t="s">
        <v>754</v>
      </c>
      <c r="C299" s="39">
        <v>3297.8</v>
      </c>
      <c r="D299" s="39">
        <v>0</v>
      </c>
      <c r="E299" s="39">
        <v>0</v>
      </c>
      <c r="F299" s="39">
        <v>0</v>
      </c>
      <c r="G299" s="39">
        <v>0</v>
      </c>
      <c r="H299" s="39">
        <v>0</v>
      </c>
      <c r="I299" s="39">
        <v>3297.8</v>
      </c>
      <c r="J299" s="39">
        <v>0</v>
      </c>
      <c r="K299" s="39">
        <v>0</v>
      </c>
      <c r="L299" s="101" t="s">
        <v>1140</v>
      </c>
      <c r="M299" s="157"/>
      <c r="N299" s="157"/>
      <c r="O299" s="87"/>
      <c r="P299" s="101" t="str">
        <f t="shared" si="9"/>
        <v>Освоение 0,0%</v>
      </c>
      <c r="Q299" s="158"/>
      <c r="R299" s="50"/>
    </row>
    <row r="300" spans="1:18" ht="99.75" customHeight="1">
      <c r="A300" s="73" t="s">
        <v>1417</v>
      </c>
      <c r="B300" s="3" t="s">
        <v>755</v>
      </c>
      <c r="C300" s="39">
        <v>74626.7</v>
      </c>
      <c r="D300" s="39">
        <v>42545.151</v>
      </c>
      <c r="E300" s="39">
        <v>0</v>
      </c>
      <c r="F300" s="39">
        <v>0</v>
      </c>
      <c r="G300" s="39">
        <v>0</v>
      </c>
      <c r="H300" s="39">
        <v>0</v>
      </c>
      <c r="I300" s="39">
        <v>74626.7</v>
      </c>
      <c r="J300" s="39">
        <v>42545.151</v>
      </c>
      <c r="K300" s="39">
        <v>42545.151</v>
      </c>
      <c r="L300" s="101" t="s">
        <v>1418</v>
      </c>
      <c r="M300" s="157"/>
      <c r="N300" s="157"/>
      <c r="O300" s="87"/>
      <c r="P300" s="101" t="str">
        <f t="shared" si="9"/>
        <v>Освоение 57,0%</v>
      </c>
      <c r="Q300" s="158"/>
      <c r="R300" s="50"/>
    </row>
    <row r="301" spans="1:18" ht="99.75" customHeight="1">
      <c r="A301" s="73" t="s">
        <v>1419</v>
      </c>
      <c r="B301" s="3" t="s">
        <v>1420</v>
      </c>
      <c r="C301" s="39">
        <v>348.3</v>
      </c>
      <c r="D301" s="39">
        <v>0</v>
      </c>
      <c r="E301" s="39">
        <v>0</v>
      </c>
      <c r="F301" s="39">
        <v>0</v>
      </c>
      <c r="G301" s="39">
        <v>0</v>
      </c>
      <c r="H301" s="39">
        <v>0</v>
      </c>
      <c r="I301" s="39">
        <v>348.3</v>
      </c>
      <c r="J301" s="39">
        <v>0</v>
      </c>
      <c r="K301" s="39">
        <v>0</v>
      </c>
      <c r="L301" s="101" t="s">
        <v>1140</v>
      </c>
      <c r="M301" s="157"/>
      <c r="N301" s="157"/>
      <c r="O301" s="87"/>
      <c r="P301" s="101" t="str">
        <f t="shared" si="9"/>
        <v>Освоение 0,0%</v>
      </c>
      <c r="Q301" s="158"/>
      <c r="R301" s="50"/>
    </row>
    <row r="302" spans="1:18" ht="99.75" customHeight="1">
      <c r="A302" s="73" t="s">
        <v>1421</v>
      </c>
      <c r="B302" s="3" t="s">
        <v>1422</v>
      </c>
      <c r="C302" s="39">
        <v>1500</v>
      </c>
      <c r="D302" s="39">
        <v>0</v>
      </c>
      <c r="E302" s="39">
        <v>0</v>
      </c>
      <c r="F302" s="39">
        <v>0</v>
      </c>
      <c r="G302" s="39">
        <v>0</v>
      </c>
      <c r="H302" s="39">
        <v>0</v>
      </c>
      <c r="I302" s="39">
        <v>1500</v>
      </c>
      <c r="J302" s="39">
        <v>0</v>
      </c>
      <c r="K302" s="39">
        <v>0</v>
      </c>
      <c r="L302" s="101" t="s">
        <v>1140</v>
      </c>
      <c r="M302" s="157"/>
      <c r="N302" s="157"/>
      <c r="O302" s="87"/>
      <c r="P302" s="101" t="str">
        <f t="shared" si="9"/>
        <v>Освоение 0,0%</v>
      </c>
      <c r="Q302" s="158"/>
      <c r="R302" s="50"/>
    </row>
    <row r="303" spans="1:18" ht="99.75" customHeight="1">
      <c r="A303" s="73" t="s">
        <v>1423</v>
      </c>
      <c r="B303" s="3" t="s">
        <v>1424</v>
      </c>
      <c r="C303" s="39">
        <v>6991.5</v>
      </c>
      <c r="D303" s="39">
        <v>0</v>
      </c>
      <c r="E303" s="39">
        <v>0</v>
      </c>
      <c r="F303" s="39">
        <v>0</v>
      </c>
      <c r="G303" s="39">
        <v>0</v>
      </c>
      <c r="H303" s="39">
        <v>0</v>
      </c>
      <c r="I303" s="39">
        <v>6991.5</v>
      </c>
      <c r="J303" s="39">
        <v>0</v>
      </c>
      <c r="K303" s="39">
        <v>0</v>
      </c>
      <c r="L303" s="101" t="s">
        <v>1140</v>
      </c>
      <c r="M303" s="157"/>
      <c r="N303" s="157"/>
      <c r="O303" s="87"/>
      <c r="P303" s="101" t="str">
        <f t="shared" si="9"/>
        <v>Освоение 0,0%</v>
      </c>
      <c r="Q303" s="158"/>
      <c r="R303" s="50"/>
    </row>
    <row r="304" spans="1:18" ht="99.75" customHeight="1">
      <c r="A304" s="73"/>
      <c r="B304" s="3" t="s">
        <v>275</v>
      </c>
      <c r="C304" s="39">
        <v>5313594.7</v>
      </c>
      <c r="D304" s="39">
        <v>3537345.32774</v>
      </c>
      <c r="E304" s="39">
        <v>0</v>
      </c>
      <c r="F304" s="39">
        <v>0</v>
      </c>
      <c r="G304" s="39">
        <v>0</v>
      </c>
      <c r="H304" s="39">
        <v>0</v>
      </c>
      <c r="I304" s="39">
        <v>5313594.7</v>
      </c>
      <c r="J304" s="39">
        <v>3537345.32774</v>
      </c>
      <c r="K304" s="39">
        <v>3729902.72045</v>
      </c>
      <c r="L304" s="101" t="s">
        <v>1375</v>
      </c>
      <c r="M304" s="157"/>
      <c r="N304" s="157"/>
      <c r="O304" s="87"/>
      <c r="P304" s="101" t="str">
        <f t="shared" si="9"/>
        <v>Освоение 70,2%</v>
      </c>
      <c r="Q304" s="158"/>
      <c r="R304" s="50"/>
    </row>
    <row r="305" spans="1:18" ht="99.75" customHeight="1">
      <c r="A305" s="73" t="s">
        <v>1425</v>
      </c>
      <c r="B305" s="3" t="s">
        <v>756</v>
      </c>
      <c r="C305" s="39">
        <v>3880152.1</v>
      </c>
      <c r="D305" s="39">
        <v>2587853.2671</v>
      </c>
      <c r="E305" s="39">
        <v>0</v>
      </c>
      <c r="F305" s="39">
        <v>0</v>
      </c>
      <c r="G305" s="39">
        <v>0</v>
      </c>
      <c r="H305" s="39">
        <v>0</v>
      </c>
      <c r="I305" s="39">
        <v>3880152.1</v>
      </c>
      <c r="J305" s="39">
        <v>2587853.2671</v>
      </c>
      <c r="K305" s="39">
        <v>2875847.261</v>
      </c>
      <c r="L305" s="101" t="s">
        <v>1426</v>
      </c>
      <c r="M305" s="157"/>
      <c r="N305" s="157"/>
      <c r="O305" s="87"/>
      <c r="P305" s="101" t="str">
        <f t="shared" si="9"/>
        <v>Освоение 74,1%</v>
      </c>
      <c r="Q305" s="158"/>
      <c r="R305" s="50"/>
    </row>
    <row r="306" spans="1:18" ht="99.75" customHeight="1">
      <c r="A306" s="73" t="s">
        <v>1427</v>
      </c>
      <c r="B306" s="3" t="s">
        <v>757</v>
      </c>
      <c r="C306" s="39">
        <v>2198.2</v>
      </c>
      <c r="D306" s="39">
        <v>0</v>
      </c>
      <c r="E306" s="39">
        <v>0</v>
      </c>
      <c r="F306" s="39">
        <v>0</v>
      </c>
      <c r="G306" s="39">
        <v>0</v>
      </c>
      <c r="H306" s="39">
        <v>0</v>
      </c>
      <c r="I306" s="39">
        <v>2198.2</v>
      </c>
      <c r="J306" s="39">
        <v>0</v>
      </c>
      <c r="K306" s="39">
        <v>0</v>
      </c>
      <c r="L306" s="101" t="s">
        <v>1140</v>
      </c>
      <c r="M306" s="157"/>
      <c r="N306" s="157"/>
      <c r="O306" s="87"/>
      <c r="P306" s="101" t="str">
        <f t="shared" si="9"/>
        <v>Освоение 0,0%</v>
      </c>
      <c r="Q306" s="158"/>
      <c r="R306" s="50"/>
    </row>
    <row r="307" spans="1:18" ht="99.75" customHeight="1">
      <c r="A307" s="73" t="s">
        <v>1428</v>
      </c>
      <c r="B307" s="3" t="s">
        <v>758</v>
      </c>
      <c r="C307" s="39">
        <v>2407.1</v>
      </c>
      <c r="D307" s="39">
        <v>0</v>
      </c>
      <c r="E307" s="39">
        <v>0</v>
      </c>
      <c r="F307" s="39">
        <v>0</v>
      </c>
      <c r="G307" s="39">
        <v>0</v>
      </c>
      <c r="H307" s="39">
        <v>0</v>
      </c>
      <c r="I307" s="39">
        <v>2407.1</v>
      </c>
      <c r="J307" s="39">
        <v>0</v>
      </c>
      <c r="K307" s="39">
        <v>0</v>
      </c>
      <c r="L307" s="101" t="s">
        <v>1140</v>
      </c>
      <c r="M307" s="157"/>
      <c r="N307" s="157"/>
      <c r="O307" s="87"/>
      <c r="P307" s="101" t="str">
        <f t="shared" si="9"/>
        <v>Освоение 0,0%</v>
      </c>
      <c r="Q307" s="158"/>
      <c r="R307" s="50"/>
    </row>
    <row r="308" spans="1:18" ht="99.75" customHeight="1">
      <c r="A308" s="73" t="s">
        <v>1429</v>
      </c>
      <c r="B308" s="3" t="s">
        <v>1430</v>
      </c>
      <c r="C308" s="39">
        <v>400.3</v>
      </c>
      <c r="D308" s="39">
        <v>0</v>
      </c>
      <c r="E308" s="39">
        <v>0</v>
      </c>
      <c r="F308" s="39">
        <v>0</v>
      </c>
      <c r="G308" s="39">
        <v>0</v>
      </c>
      <c r="H308" s="39">
        <v>0</v>
      </c>
      <c r="I308" s="39">
        <v>400.3</v>
      </c>
      <c r="J308" s="39">
        <v>0</v>
      </c>
      <c r="K308" s="39">
        <v>0</v>
      </c>
      <c r="L308" s="101" t="s">
        <v>1140</v>
      </c>
      <c r="M308" s="157"/>
      <c r="N308" s="157"/>
      <c r="O308" s="87"/>
      <c r="P308" s="101" t="str">
        <f t="shared" si="9"/>
        <v>Освоение 0,0%</v>
      </c>
      <c r="Q308" s="158"/>
      <c r="R308" s="50"/>
    </row>
    <row r="309" spans="1:18" ht="99.75" customHeight="1">
      <c r="A309" s="73" t="s">
        <v>1431</v>
      </c>
      <c r="B309" s="3" t="s">
        <v>1432</v>
      </c>
      <c r="C309" s="39">
        <v>466</v>
      </c>
      <c r="D309" s="39">
        <v>0</v>
      </c>
      <c r="E309" s="39">
        <v>0</v>
      </c>
      <c r="F309" s="39">
        <v>0</v>
      </c>
      <c r="G309" s="39">
        <v>0</v>
      </c>
      <c r="H309" s="39">
        <v>0</v>
      </c>
      <c r="I309" s="39">
        <v>466</v>
      </c>
      <c r="J309" s="39">
        <v>0</v>
      </c>
      <c r="K309" s="39">
        <v>0</v>
      </c>
      <c r="L309" s="101" t="s">
        <v>1140</v>
      </c>
      <c r="M309" s="157"/>
      <c r="N309" s="157"/>
      <c r="O309" s="87"/>
      <c r="P309" s="101" t="str">
        <f t="shared" si="9"/>
        <v>Освоение 0,0%</v>
      </c>
      <c r="Q309" s="158"/>
      <c r="R309" s="50"/>
    </row>
    <row r="310" spans="1:18" ht="99.75" customHeight="1">
      <c r="A310" s="73" t="s">
        <v>1433</v>
      </c>
      <c r="B310" s="3" t="s">
        <v>759</v>
      </c>
      <c r="C310" s="39">
        <v>575802</v>
      </c>
      <c r="D310" s="39">
        <v>418625.04237</v>
      </c>
      <c r="E310" s="39">
        <v>0</v>
      </c>
      <c r="F310" s="39">
        <v>0</v>
      </c>
      <c r="G310" s="39">
        <v>0</v>
      </c>
      <c r="H310" s="39">
        <v>0</v>
      </c>
      <c r="I310" s="39">
        <v>575802</v>
      </c>
      <c r="J310" s="39">
        <v>418625.04237</v>
      </c>
      <c r="K310" s="39">
        <v>418625.042</v>
      </c>
      <c r="L310" s="101" t="s">
        <v>1248</v>
      </c>
      <c r="M310" s="157"/>
      <c r="N310" s="157"/>
      <c r="O310" s="87"/>
      <c r="P310" s="101" t="str">
        <f t="shared" si="9"/>
        <v>Освоение 72,7%</v>
      </c>
      <c r="Q310" s="158"/>
      <c r="R310" s="50"/>
    </row>
    <row r="311" spans="1:18" ht="99.75" customHeight="1">
      <c r="A311" s="73" t="s">
        <v>1434</v>
      </c>
      <c r="B311" s="3" t="s">
        <v>760</v>
      </c>
      <c r="C311" s="39">
        <v>525851</v>
      </c>
      <c r="D311" s="39">
        <v>214377.32902</v>
      </c>
      <c r="E311" s="39">
        <v>0</v>
      </c>
      <c r="F311" s="39">
        <v>0</v>
      </c>
      <c r="G311" s="39">
        <v>0</v>
      </c>
      <c r="H311" s="39">
        <v>0</v>
      </c>
      <c r="I311" s="39">
        <v>525851</v>
      </c>
      <c r="J311" s="39">
        <v>214377.32902</v>
      </c>
      <c r="K311" s="39">
        <v>217075.747</v>
      </c>
      <c r="L311" s="101" t="s">
        <v>1435</v>
      </c>
      <c r="M311" s="157"/>
      <c r="N311" s="157"/>
      <c r="O311" s="87"/>
      <c r="P311" s="101" t="str">
        <f t="shared" si="9"/>
        <v>Освоение 41,3%</v>
      </c>
      <c r="Q311" s="158"/>
      <c r="R311" s="50"/>
    </row>
    <row r="312" spans="1:18" ht="99.75" customHeight="1">
      <c r="A312" s="73" t="s">
        <v>1436</v>
      </c>
      <c r="B312" s="3" t="s">
        <v>761</v>
      </c>
      <c r="C312" s="39">
        <v>302050.5</v>
      </c>
      <c r="D312" s="39">
        <v>299297.5778</v>
      </c>
      <c r="E312" s="39">
        <v>0</v>
      </c>
      <c r="F312" s="39">
        <v>0</v>
      </c>
      <c r="G312" s="39">
        <v>0</v>
      </c>
      <c r="H312" s="39">
        <v>0</v>
      </c>
      <c r="I312" s="39">
        <v>302050.5</v>
      </c>
      <c r="J312" s="39">
        <v>299297.5778</v>
      </c>
      <c r="K312" s="39">
        <v>201162.559</v>
      </c>
      <c r="L312" s="101" t="s">
        <v>1437</v>
      </c>
      <c r="M312" s="157"/>
      <c r="N312" s="157"/>
      <c r="O312" s="87"/>
      <c r="P312" s="101" t="str">
        <f t="shared" si="9"/>
        <v>Освоение 66,6%</v>
      </c>
      <c r="Q312" s="158"/>
      <c r="R312" s="50"/>
    </row>
    <row r="313" spans="1:18" ht="99.75" customHeight="1">
      <c r="A313" s="73" t="s">
        <v>1438</v>
      </c>
      <c r="B313" s="3" t="s">
        <v>762</v>
      </c>
      <c r="C313" s="39">
        <v>21267.5</v>
      </c>
      <c r="D313" s="39">
        <v>14297.73006</v>
      </c>
      <c r="E313" s="39">
        <v>0</v>
      </c>
      <c r="F313" s="39">
        <v>0</v>
      </c>
      <c r="G313" s="39">
        <v>0</v>
      </c>
      <c r="H313" s="39">
        <v>0</v>
      </c>
      <c r="I313" s="39">
        <v>21267.5</v>
      </c>
      <c r="J313" s="39">
        <v>14297.73006</v>
      </c>
      <c r="K313" s="39">
        <v>14297.73006</v>
      </c>
      <c r="L313" s="101" t="s">
        <v>1166</v>
      </c>
      <c r="M313" s="157"/>
      <c r="N313" s="157"/>
      <c r="O313" s="87"/>
      <c r="P313" s="101" t="str">
        <f t="shared" si="9"/>
        <v>Освоение 67,2%</v>
      </c>
      <c r="Q313" s="158"/>
      <c r="R313" s="50"/>
    </row>
    <row r="314" spans="1:18" ht="99.75" customHeight="1">
      <c r="A314" s="73" t="s">
        <v>1439</v>
      </c>
      <c r="B314" s="3" t="s">
        <v>763</v>
      </c>
      <c r="C314" s="39">
        <v>3000</v>
      </c>
      <c r="D314" s="39">
        <v>2894.38139</v>
      </c>
      <c r="E314" s="39">
        <v>0</v>
      </c>
      <c r="F314" s="39">
        <v>0</v>
      </c>
      <c r="G314" s="39">
        <v>0</v>
      </c>
      <c r="H314" s="39">
        <v>0</v>
      </c>
      <c r="I314" s="39">
        <v>3000</v>
      </c>
      <c r="J314" s="39">
        <v>2894.38139</v>
      </c>
      <c r="K314" s="39">
        <v>2894.38139</v>
      </c>
      <c r="L314" s="101" t="s">
        <v>1440</v>
      </c>
      <c r="M314" s="157"/>
      <c r="N314" s="157"/>
      <c r="O314" s="87"/>
      <c r="P314" s="101" t="str">
        <f t="shared" si="9"/>
        <v>Освоение 96,5%</v>
      </c>
      <c r="Q314" s="158"/>
      <c r="R314" s="50"/>
    </row>
    <row r="315" spans="1:18" ht="99.75" customHeight="1">
      <c r="A315" s="73"/>
      <c r="B315" s="3" t="s">
        <v>237</v>
      </c>
      <c r="C315" s="39">
        <v>58591.3</v>
      </c>
      <c r="D315" s="39">
        <v>5441.14884</v>
      </c>
      <c r="E315" s="39">
        <v>0</v>
      </c>
      <c r="F315" s="39">
        <v>0</v>
      </c>
      <c r="G315" s="39">
        <v>0</v>
      </c>
      <c r="H315" s="39">
        <v>0</v>
      </c>
      <c r="I315" s="39">
        <v>58591.3</v>
      </c>
      <c r="J315" s="39">
        <v>5441.14884</v>
      </c>
      <c r="K315" s="39">
        <v>5441.14884</v>
      </c>
      <c r="L315" s="101" t="s">
        <v>1441</v>
      </c>
      <c r="M315" s="157"/>
      <c r="N315" s="157"/>
      <c r="O315" s="87"/>
      <c r="P315" s="101" t="str">
        <f t="shared" si="9"/>
        <v>Освоение 9,3%</v>
      </c>
      <c r="Q315" s="158"/>
      <c r="R315" s="50"/>
    </row>
    <row r="316" spans="1:18" ht="99.75" customHeight="1">
      <c r="A316" s="73" t="s">
        <v>1442</v>
      </c>
      <c r="B316" s="3" t="s">
        <v>764</v>
      </c>
      <c r="C316" s="39">
        <v>32750</v>
      </c>
      <c r="D316" s="39">
        <v>5441.14884</v>
      </c>
      <c r="E316" s="39">
        <v>0</v>
      </c>
      <c r="F316" s="39">
        <v>0</v>
      </c>
      <c r="G316" s="39">
        <v>0</v>
      </c>
      <c r="H316" s="39">
        <v>0</v>
      </c>
      <c r="I316" s="39">
        <v>32750</v>
      </c>
      <c r="J316" s="39">
        <v>5441.14884</v>
      </c>
      <c r="K316" s="39">
        <v>5441.14884</v>
      </c>
      <c r="L316" s="101" t="s">
        <v>1443</v>
      </c>
      <c r="M316" s="157"/>
      <c r="N316" s="157"/>
      <c r="O316" s="87"/>
      <c r="P316" s="101" t="str">
        <f t="shared" si="9"/>
        <v>Освоение 16,6%</v>
      </c>
      <c r="Q316" s="158"/>
      <c r="R316" s="50"/>
    </row>
    <row r="317" spans="1:18" ht="99.75" customHeight="1">
      <c r="A317" s="73" t="s">
        <v>1444</v>
      </c>
      <c r="B317" s="3" t="s">
        <v>765</v>
      </c>
      <c r="C317" s="39">
        <v>20841.3</v>
      </c>
      <c r="D317" s="39">
        <v>0</v>
      </c>
      <c r="E317" s="39">
        <v>0</v>
      </c>
      <c r="F317" s="39">
        <v>0</v>
      </c>
      <c r="G317" s="39">
        <v>0</v>
      </c>
      <c r="H317" s="39">
        <v>0</v>
      </c>
      <c r="I317" s="39">
        <v>20841.3</v>
      </c>
      <c r="J317" s="39">
        <v>0</v>
      </c>
      <c r="K317" s="39">
        <v>0</v>
      </c>
      <c r="L317" s="101" t="s">
        <v>1140</v>
      </c>
      <c r="M317" s="157"/>
      <c r="N317" s="157"/>
      <c r="O317" s="87"/>
      <c r="P317" s="101" t="str">
        <f t="shared" si="9"/>
        <v>Освоение 0,0%</v>
      </c>
      <c r="Q317" s="158"/>
      <c r="R317" s="50"/>
    </row>
    <row r="318" spans="1:18" ht="99.75" customHeight="1">
      <c r="A318" s="73" t="s">
        <v>1445</v>
      </c>
      <c r="B318" s="3" t="s">
        <v>1446</v>
      </c>
      <c r="C318" s="39">
        <v>5000</v>
      </c>
      <c r="D318" s="39">
        <v>0</v>
      </c>
      <c r="E318" s="39">
        <v>0</v>
      </c>
      <c r="F318" s="39">
        <v>0</v>
      </c>
      <c r="G318" s="39">
        <v>0</v>
      </c>
      <c r="H318" s="39">
        <v>0</v>
      </c>
      <c r="I318" s="39">
        <v>5000</v>
      </c>
      <c r="J318" s="39">
        <v>0</v>
      </c>
      <c r="K318" s="39">
        <v>0</v>
      </c>
      <c r="L318" s="101" t="s">
        <v>1140</v>
      </c>
      <c r="M318" s="157"/>
      <c r="N318" s="157"/>
      <c r="O318" s="87"/>
      <c r="P318" s="101" t="str">
        <f t="shared" si="9"/>
        <v>Освоение 0,0%</v>
      </c>
      <c r="Q318" s="158"/>
      <c r="R318" s="50"/>
    </row>
    <row r="319" spans="1:18" ht="99.75" customHeight="1">
      <c r="A319" s="77"/>
      <c r="B319" s="6" t="s">
        <v>588</v>
      </c>
      <c r="C319" s="38">
        <v>2408.7</v>
      </c>
      <c r="D319" s="38">
        <v>0</v>
      </c>
      <c r="E319" s="38">
        <v>0</v>
      </c>
      <c r="F319" s="38">
        <v>0</v>
      </c>
      <c r="G319" s="38">
        <v>0</v>
      </c>
      <c r="H319" s="38">
        <v>0</v>
      </c>
      <c r="I319" s="38">
        <v>2408.7</v>
      </c>
      <c r="J319" s="38">
        <v>0</v>
      </c>
      <c r="K319" s="38">
        <v>0</v>
      </c>
      <c r="L319" s="100" t="s">
        <v>1140</v>
      </c>
      <c r="M319" s="157"/>
      <c r="N319" s="157"/>
      <c r="O319" s="87"/>
      <c r="P319" s="101" t="str">
        <f t="shared" si="9"/>
        <v>Освоение 0,0%</v>
      </c>
      <c r="Q319" s="158"/>
      <c r="R319" s="50"/>
    </row>
    <row r="320" spans="1:18" ht="99.75" customHeight="1">
      <c r="A320" s="73"/>
      <c r="B320" s="3" t="s">
        <v>275</v>
      </c>
      <c r="C320" s="39">
        <v>2408.7</v>
      </c>
      <c r="D320" s="39">
        <v>0</v>
      </c>
      <c r="E320" s="39">
        <v>0</v>
      </c>
      <c r="F320" s="39">
        <v>0</v>
      </c>
      <c r="G320" s="39">
        <v>0</v>
      </c>
      <c r="H320" s="39">
        <v>0</v>
      </c>
      <c r="I320" s="39">
        <v>2408.7</v>
      </c>
      <c r="J320" s="39">
        <v>0</v>
      </c>
      <c r="K320" s="39">
        <v>0</v>
      </c>
      <c r="L320" s="101" t="s">
        <v>1140</v>
      </c>
      <c r="M320" s="157"/>
      <c r="N320" s="157"/>
      <c r="O320" s="87"/>
      <c r="P320" s="101" t="str">
        <f t="shared" si="9"/>
        <v>Освоение 0,0%</v>
      </c>
      <c r="Q320" s="158"/>
      <c r="R320" s="50"/>
    </row>
    <row r="321" spans="1:18" ht="99.75" customHeight="1">
      <c r="A321" s="73" t="s">
        <v>1447</v>
      </c>
      <c r="B321" s="3" t="s">
        <v>766</v>
      </c>
      <c r="C321" s="39">
        <v>2408.7</v>
      </c>
      <c r="D321" s="39">
        <v>0</v>
      </c>
      <c r="E321" s="39">
        <v>0</v>
      </c>
      <c r="F321" s="39">
        <v>0</v>
      </c>
      <c r="G321" s="39">
        <v>0</v>
      </c>
      <c r="H321" s="39">
        <v>0</v>
      </c>
      <c r="I321" s="39">
        <v>2408.7</v>
      </c>
      <c r="J321" s="39">
        <v>0</v>
      </c>
      <c r="K321" s="39">
        <v>0</v>
      </c>
      <c r="L321" s="101" t="s">
        <v>1140</v>
      </c>
      <c r="M321" s="157"/>
      <c r="N321" s="157"/>
      <c r="O321" s="87"/>
      <c r="P321" s="101" t="str">
        <f t="shared" si="9"/>
        <v>Освоение 0,0%</v>
      </c>
      <c r="Q321" s="158"/>
      <c r="R321" s="50"/>
    </row>
    <row r="322" spans="1:18" ht="99.75" customHeight="1">
      <c r="A322" s="77"/>
      <c r="B322" s="6" t="s">
        <v>276</v>
      </c>
      <c r="C322" s="38">
        <v>100000</v>
      </c>
      <c r="D322" s="38">
        <v>73574.88586</v>
      </c>
      <c r="E322" s="38">
        <v>0</v>
      </c>
      <c r="F322" s="38">
        <v>0</v>
      </c>
      <c r="G322" s="38">
        <v>0</v>
      </c>
      <c r="H322" s="38">
        <v>0</v>
      </c>
      <c r="I322" s="38">
        <v>100000</v>
      </c>
      <c r="J322" s="38">
        <v>73574.88586</v>
      </c>
      <c r="K322" s="38">
        <v>73574.886</v>
      </c>
      <c r="L322" s="100" t="s">
        <v>1448</v>
      </c>
      <c r="M322" s="157"/>
      <c r="N322" s="157"/>
      <c r="O322" s="87"/>
      <c r="P322" s="101" t="str">
        <f t="shared" si="9"/>
        <v>Освоение 73,6%</v>
      </c>
      <c r="Q322" s="158"/>
      <c r="R322" s="50"/>
    </row>
    <row r="323" spans="1:18" ht="99.75" customHeight="1">
      <c r="A323" s="73"/>
      <c r="B323" s="3" t="s">
        <v>240</v>
      </c>
      <c r="C323" s="39">
        <v>100000</v>
      </c>
      <c r="D323" s="39">
        <v>73574.88586</v>
      </c>
      <c r="E323" s="39">
        <v>0</v>
      </c>
      <c r="F323" s="39">
        <v>0</v>
      </c>
      <c r="G323" s="39">
        <v>0</v>
      </c>
      <c r="H323" s="39">
        <v>0</v>
      </c>
      <c r="I323" s="39">
        <v>100000</v>
      </c>
      <c r="J323" s="39">
        <v>73574.88586</v>
      </c>
      <c r="K323" s="39">
        <v>73574.886</v>
      </c>
      <c r="L323" s="101" t="s">
        <v>1448</v>
      </c>
      <c r="M323" s="157"/>
      <c r="N323" s="157"/>
      <c r="O323" s="87"/>
      <c r="P323" s="101" t="str">
        <f t="shared" si="9"/>
        <v>Освоение 73,6%</v>
      </c>
      <c r="Q323" s="158"/>
      <c r="R323" s="50"/>
    </row>
    <row r="324" spans="1:18" ht="99.75" customHeight="1">
      <c r="A324" s="73" t="s">
        <v>1449</v>
      </c>
      <c r="B324" s="3" t="s">
        <v>767</v>
      </c>
      <c r="C324" s="39">
        <v>100000</v>
      </c>
      <c r="D324" s="39">
        <v>73574.88586</v>
      </c>
      <c r="E324" s="39">
        <v>0</v>
      </c>
      <c r="F324" s="39">
        <v>0</v>
      </c>
      <c r="G324" s="39">
        <v>0</v>
      </c>
      <c r="H324" s="39">
        <v>0</v>
      </c>
      <c r="I324" s="39">
        <v>100000</v>
      </c>
      <c r="J324" s="39">
        <v>73574.88586</v>
      </c>
      <c r="K324" s="39">
        <v>73574.886</v>
      </c>
      <c r="L324" s="101" t="s">
        <v>1448</v>
      </c>
      <c r="M324" s="157"/>
      <c r="N324" s="157"/>
      <c r="O324" s="87"/>
      <c r="P324" s="101" t="str">
        <f t="shared" si="9"/>
        <v>Освоение 73,6%</v>
      </c>
      <c r="Q324" s="158"/>
      <c r="R324" s="50"/>
    </row>
    <row r="325" spans="1:18" ht="99.75" customHeight="1">
      <c r="A325" s="77"/>
      <c r="B325" s="6" t="s">
        <v>277</v>
      </c>
      <c r="C325" s="38">
        <v>884603.2</v>
      </c>
      <c r="D325" s="38">
        <v>740038.99997</v>
      </c>
      <c r="E325" s="38">
        <v>0</v>
      </c>
      <c r="F325" s="38">
        <v>0</v>
      </c>
      <c r="G325" s="38">
        <v>0</v>
      </c>
      <c r="H325" s="38">
        <v>0</v>
      </c>
      <c r="I325" s="38">
        <v>884603.2</v>
      </c>
      <c r="J325" s="38">
        <v>740038.99997</v>
      </c>
      <c r="K325" s="38">
        <v>773547.451</v>
      </c>
      <c r="L325" s="100" t="s">
        <v>1450</v>
      </c>
      <c r="M325" s="157"/>
      <c r="N325" s="157"/>
      <c r="O325" s="87"/>
      <c r="P325" s="101" t="str">
        <f t="shared" si="9"/>
        <v>Освоение 87,4%</v>
      </c>
      <c r="Q325" s="158"/>
      <c r="R325" s="50"/>
    </row>
    <row r="326" spans="1:18" ht="99.75" customHeight="1">
      <c r="A326" s="73"/>
      <c r="B326" s="3" t="s">
        <v>275</v>
      </c>
      <c r="C326" s="39">
        <v>884603.2</v>
      </c>
      <c r="D326" s="39">
        <v>740038.99997</v>
      </c>
      <c r="E326" s="39">
        <v>0</v>
      </c>
      <c r="F326" s="39">
        <v>0</v>
      </c>
      <c r="G326" s="39">
        <v>0</v>
      </c>
      <c r="H326" s="39">
        <v>0</v>
      </c>
      <c r="I326" s="39">
        <v>884603.2</v>
      </c>
      <c r="J326" s="39">
        <v>740038.99997</v>
      </c>
      <c r="K326" s="39">
        <v>773547.451</v>
      </c>
      <c r="L326" s="101" t="s">
        <v>1450</v>
      </c>
      <c r="M326" s="157"/>
      <c r="N326" s="157"/>
      <c r="O326" s="87"/>
      <c r="P326" s="101" t="str">
        <f t="shared" si="9"/>
        <v>Освоение 87,4%</v>
      </c>
      <c r="Q326" s="158"/>
      <c r="R326" s="50"/>
    </row>
    <row r="327" spans="1:18" ht="99.75" customHeight="1">
      <c r="A327" s="73" t="s">
        <v>1451</v>
      </c>
      <c r="B327" s="3" t="s">
        <v>768</v>
      </c>
      <c r="C327" s="39">
        <v>630000</v>
      </c>
      <c r="D327" s="39">
        <v>489056.49241</v>
      </c>
      <c r="E327" s="39">
        <v>0</v>
      </c>
      <c r="F327" s="39">
        <v>0</v>
      </c>
      <c r="G327" s="39">
        <v>0</v>
      </c>
      <c r="H327" s="39">
        <v>0</v>
      </c>
      <c r="I327" s="39">
        <v>630000</v>
      </c>
      <c r="J327" s="39">
        <v>489056.49241</v>
      </c>
      <c r="K327" s="39">
        <v>518948.551</v>
      </c>
      <c r="L327" s="101" t="s">
        <v>1452</v>
      </c>
      <c r="M327" s="157"/>
      <c r="N327" s="157"/>
      <c r="O327" s="87"/>
      <c r="P327" s="101" t="str">
        <f t="shared" si="9"/>
        <v>Освоение 82,4%</v>
      </c>
      <c r="Q327" s="158"/>
      <c r="R327" s="50"/>
    </row>
    <row r="328" spans="1:18" ht="99.75" customHeight="1">
      <c r="A328" s="73" t="s">
        <v>1453</v>
      </c>
      <c r="B328" s="3" t="s">
        <v>769</v>
      </c>
      <c r="C328" s="39">
        <v>254603.2</v>
      </c>
      <c r="D328" s="39">
        <v>250982.50756</v>
      </c>
      <c r="E328" s="39">
        <v>0</v>
      </c>
      <c r="F328" s="39">
        <v>0</v>
      </c>
      <c r="G328" s="39">
        <v>0</v>
      </c>
      <c r="H328" s="39">
        <v>0</v>
      </c>
      <c r="I328" s="39">
        <v>254603.2</v>
      </c>
      <c r="J328" s="39">
        <v>250982.50756</v>
      </c>
      <c r="K328" s="39">
        <v>254598.9</v>
      </c>
      <c r="L328" s="101" t="s">
        <v>1234</v>
      </c>
      <c r="M328" s="157"/>
      <c r="N328" s="157"/>
      <c r="O328" s="87"/>
      <c r="P328" s="101" t="str">
        <f t="shared" si="9"/>
        <v>Освоение 100,0%</v>
      </c>
      <c r="Q328" s="158"/>
      <c r="R328" s="50"/>
    </row>
    <row r="329" spans="1:18" ht="99.75" customHeight="1">
      <c r="A329" s="77"/>
      <c r="B329" s="6" t="s">
        <v>278</v>
      </c>
      <c r="C329" s="38">
        <v>250000</v>
      </c>
      <c r="D329" s="38">
        <v>224710.0458</v>
      </c>
      <c r="E329" s="38">
        <v>0</v>
      </c>
      <c r="F329" s="38">
        <v>0</v>
      </c>
      <c r="G329" s="38">
        <v>0</v>
      </c>
      <c r="H329" s="38">
        <v>0</v>
      </c>
      <c r="I329" s="38">
        <v>250000</v>
      </c>
      <c r="J329" s="38">
        <v>224710.0458</v>
      </c>
      <c r="K329" s="38">
        <v>219322.406</v>
      </c>
      <c r="L329" s="100" t="s">
        <v>1454</v>
      </c>
      <c r="M329" s="157"/>
      <c r="N329" s="157"/>
      <c r="O329" s="87"/>
      <c r="P329" s="101" t="str">
        <f t="shared" si="9"/>
        <v>Освоение 87,7%</v>
      </c>
      <c r="Q329" s="158"/>
      <c r="R329" s="50"/>
    </row>
    <row r="330" spans="1:18" ht="99.75" customHeight="1">
      <c r="A330" s="73"/>
      <c r="B330" s="3" t="s">
        <v>275</v>
      </c>
      <c r="C330" s="39">
        <v>250000</v>
      </c>
      <c r="D330" s="39">
        <v>224710.0458</v>
      </c>
      <c r="E330" s="39">
        <v>0</v>
      </c>
      <c r="F330" s="39">
        <v>0</v>
      </c>
      <c r="G330" s="39">
        <v>0</v>
      </c>
      <c r="H330" s="39">
        <v>0</v>
      </c>
      <c r="I330" s="39">
        <v>250000</v>
      </c>
      <c r="J330" s="39">
        <v>224710.0458</v>
      </c>
      <c r="K330" s="39">
        <v>219322.406</v>
      </c>
      <c r="L330" s="101" t="s">
        <v>1454</v>
      </c>
      <c r="M330" s="157"/>
      <c r="N330" s="157"/>
      <c r="O330" s="87"/>
      <c r="P330" s="101" t="str">
        <f t="shared" si="9"/>
        <v>Освоение 87,7%</v>
      </c>
      <c r="Q330" s="158"/>
      <c r="R330" s="50"/>
    </row>
    <row r="331" spans="1:18" ht="99.75" customHeight="1">
      <c r="A331" s="73" t="s">
        <v>1455</v>
      </c>
      <c r="B331" s="3" t="s">
        <v>770</v>
      </c>
      <c r="C331" s="39">
        <v>250000</v>
      </c>
      <c r="D331" s="39">
        <v>224710.0458</v>
      </c>
      <c r="E331" s="39">
        <v>0</v>
      </c>
      <c r="F331" s="39">
        <v>0</v>
      </c>
      <c r="G331" s="39">
        <v>0</v>
      </c>
      <c r="H331" s="39">
        <v>0</v>
      </c>
      <c r="I331" s="39">
        <v>250000</v>
      </c>
      <c r="J331" s="39">
        <v>224710.0458</v>
      </c>
      <c r="K331" s="39">
        <v>219322.406</v>
      </c>
      <c r="L331" s="101" t="s">
        <v>1454</v>
      </c>
      <c r="M331" s="157"/>
      <c r="N331" s="157"/>
      <c r="O331" s="87"/>
      <c r="P331" s="101" t="str">
        <f t="shared" si="9"/>
        <v>Освоение 87,7%</v>
      </c>
      <c r="Q331" s="158"/>
      <c r="R331" s="50"/>
    </row>
    <row r="332" spans="1:18" ht="99.75" customHeight="1">
      <c r="A332" s="77"/>
      <c r="B332" s="6" t="s">
        <v>279</v>
      </c>
      <c r="C332" s="38">
        <v>2740641.3</v>
      </c>
      <c r="D332" s="38">
        <v>1901950.07377</v>
      </c>
      <c r="E332" s="38">
        <v>0</v>
      </c>
      <c r="F332" s="38">
        <v>0</v>
      </c>
      <c r="G332" s="38">
        <v>0</v>
      </c>
      <c r="H332" s="38">
        <v>0</v>
      </c>
      <c r="I332" s="38">
        <v>2740641.3</v>
      </c>
      <c r="J332" s="38">
        <v>1901950.07377</v>
      </c>
      <c r="K332" s="38">
        <v>1833079.414</v>
      </c>
      <c r="L332" s="100" t="s">
        <v>1228</v>
      </c>
      <c r="M332" s="157"/>
      <c r="N332" s="157"/>
      <c r="O332" s="87"/>
      <c r="P332" s="101" t="str">
        <f t="shared" si="9"/>
        <v>Освоение 66,9%</v>
      </c>
      <c r="Q332" s="158"/>
      <c r="R332" s="50"/>
    </row>
    <row r="333" spans="1:18" ht="99.75" customHeight="1">
      <c r="A333" s="73"/>
      <c r="B333" s="3" t="s">
        <v>280</v>
      </c>
      <c r="C333" s="39">
        <v>1618678.4</v>
      </c>
      <c r="D333" s="39">
        <v>1464372.0331</v>
      </c>
      <c r="E333" s="39">
        <v>0</v>
      </c>
      <c r="F333" s="39">
        <v>0</v>
      </c>
      <c r="G333" s="39">
        <v>0</v>
      </c>
      <c r="H333" s="39">
        <v>0</v>
      </c>
      <c r="I333" s="39">
        <v>1618678.4</v>
      </c>
      <c r="J333" s="39">
        <v>1464372.0331</v>
      </c>
      <c r="K333" s="39">
        <v>1488786.489</v>
      </c>
      <c r="L333" s="101" t="s">
        <v>1456</v>
      </c>
      <c r="M333" s="157"/>
      <c r="N333" s="157"/>
      <c r="O333" s="87"/>
      <c r="P333" s="101" t="str">
        <f t="shared" si="9"/>
        <v>Освоение 92,0%</v>
      </c>
      <c r="Q333" s="158"/>
      <c r="R333" s="50"/>
    </row>
    <row r="334" spans="1:18" ht="99.75" customHeight="1">
      <c r="A334" s="73" t="s">
        <v>1457</v>
      </c>
      <c r="B334" s="3" t="s">
        <v>771</v>
      </c>
      <c r="C334" s="39">
        <v>36000</v>
      </c>
      <c r="D334" s="39">
        <v>26951.953</v>
      </c>
      <c r="E334" s="39">
        <v>0</v>
      </c>
      <c r="F334" s="39">
        <v>0</v>
      </c>
      <c r="G334" s="39">
        <v>0</v>
      </c>
      <c r="H334" s="39">
        <v>0</v>
      </c>
      <c r="I334" s="39">
        <v>36000</v>
      </c>
      <c r="J334" s="39">
        <v>26951.953</v>
      </c>
      <c r="K334" s="39">
        <v>26951.953</v>
      </c>
      <c r="L334" s="101" t="s">
        <v>1369</v>
      </c>
      <c r="M334" s="157"/>
      <c r="N334" s="157"/>
      <c r="O334" s="87"/>
      <c r="P334" s="101" t="str">
        <f t="shared" si="9"/>
        <v>Освоение 74,9%</v>
      </c>
      <c r="Q334" s="158"/>
      <c r="R334" s="50"/>
    </row>
    <row r="335" spans="1:18" ht="99.75" customHeight="1">
      <c r="A335" s="73" t="s">
        <v>1458</v>
      </c>
      <c r="B335" s="3" t="s">
        <v>772</v>
      </c>
      <c r="C335" s="39">
        <v>36000.1</v>
      </c>
      <c r="D335" s="39">
        <v>19394.812</v>
      </c>
      <c r="E335" s="39">
        <v>0</v>
      </c>
      <c r="F335" s="39">
        <v>0</v>
      </c>
      <c r="G335" s="39">
        <v>0</v>
      </c>
      <c r="H335" s="39">
        <v>0</v>
      </c>
      <c r="I335" s="39">
        <v>36000.1</v>
      </c>
      <c r="J335" s="39">
        <v>19394.812</v>
      </c>
      <c r="K335" s="39">
        <v>19394.812</v>
      </c>
      <c r="L335" s="101" t="s">
        <v>1459</v>
      </c>
      <c r="M335" s="157"/>
      <c r="N335" s="157"/>
      <c r="O335" s="87"/>
      <c r="P335" s="101" t="str">
        <f t="shared" si="9"/>
        <v>Освоение 53,9%</v>
      </c>
      <c r="Q335" s="158"/>
      <c r="R335" s="50"/>
    </row>
    <row r="336" spans="1:18" ht="99.75" customHeight="1">
      <c r="A336" s="73" t="s">
        <v>1460</v>
      </c>
      <c r="B336" s="3" t="s">
        <v>773</v>
      </c>
      <c r="C336" s="39">
        <v>342543</v>
      </c>
      <c r="D336" s="39">
        <v>322636.91815</v>
      </c>
      <c r="E336" s="39">
        <v>0</v>
      </c>
      <c r="F336" s="39">
        <v>0</v>
      </c>
      <c r="G336" s="39">
        <v>0</v>
      </c>
      <c r="H336" s="39">
        <v>0</v>
      </c>
      <c r="I336" s="39">
        <v>342543</v>
      </c>
      <c r="J336" s="39">
        <v>322636.91815</v>
      </c>
      <c r="K336" s="39">
        <v>331310.693</v>
      </c>
      <c r="L336" s="101" t="str">
        <f>"Выполнение "&amp;ROUND(K336/I336*100,1)&amp;" %"</f>
        <v>Выполнение 96,7 %</v>
      </c>
      <c r="M336" s="157"/>
      <c r="N336" s="157"/>
      <c r="O336" s="87"/>
      <c r="P336" s="101" t="str">
        <f t="shared" si="9"/>
        <v>Выполнение 96,7 %</v>
      </c>
      <c r="Q336" s="158"/>
      <c r="R336" s="50"/>
    </row>
    <row r="337" spans="1:18" ht="99.75" customHeight="1">
      <c r="A337" s="73" t="s">
        <v>1461</v>
      </c>
      <c r="B337" s="3" t="s">
        <v>774</v>
      </c>
      <c r="C337" s="39">
        <v>565871.7</v>
      </c>
      <c r="D337" s="39">
        <v>530982.13522</v>
      </c>
      <c r="E337" s="39">
        <v>0</v>
      </c>
      <c r="F337" s="39">
        <v>0</v>
      </c>
      <c r="G337" s="39">
        <v>0</v>
      </c>
      <c r="H337" s="39">
        <v>0</v>
      </c>
      <c r="I337" s="39">
        <v>565871.7</v>
      </c>
      <c r="J337" s="39">
        <v>530982.13522</v>
      </c>
      <c r="K337" s="39">
        <v>544817.333</v>
      </c>
      <c r="L337" s="101" t="str">
        <f>"Выполнение "&amp;ROUND(K337/I337*100,1)&amp;" %"</f>
        <v>Выполнение 96,3 %</v>
      </c>
      <c r="M337" s="157"/>
      <c r="N337" s="157"/>
      <c r="O337" s="87"/>
      <c r="P337" s="101" t="str">
        <f t="shared" si="9"/>
        <v>Выполнение 96,3 %</v>
      </c>
      <c r="Q337" s="158"/>
      <c r="R337" s="50"/>
    </row>
    <row r="338" spans="1:18" ht="99.75" customHeight="1">
      <c r="A338" s="73" t="s">
        <v>1462</v>
      </c>
      <c r="B338" s="3" t="s">
        <v>775</v>
      </c>
      <c r="C338" s="39">
        <v>433245.3</v>
      </c>
      <c r="D338" s="39">
        <v>424151.69098</v>
      </c>
      <c r="E338" s="39">
        <v>0</v>
      </c>
      <c r="F338" s="39">
        <v>0</v>
      </c>
      <c r="G338" s="39">
        <v>0</v>
      </c>
      <c r="H338" s="39">
        <v>0</v>
      </c>
      <c r="I338" s="39">
        <v>433245.3</v>
      </c>
      <c r="J338" s="39">
        <v>424151.69098</v>
      </c>
      <c r="K338" s="39">
        <v>425837.04</v>
      </c>
      <c r="L338" s="101" t="str">
        <f>"Выполнение "&amp;ROUND(K338/I338*100,1)&amp;" %"</f>
        <v>Выполнение 98,3 %</v>
      </c>
      <c r="M338" s="157"/>
      <c r="N338" s="157"/>
      <c r="O338" s="87"/>
      <c r="P338" s="101" t="str">
        <f t="shared" si="9"/>
        <v>Выполнение 98,3 %</v>
      </c>
      <c r="Q338" s="158"/>
      <c r="R338" s="50"/>
    </row>
    <row r="339" spans="1:18" ht="99.75" customHeight="1">
      <c r="A339" s="73" t="s">
        <v>1463</v>
      </c>
      <c r="B339" s="3" t="s">
        <v>776</v>
      </c>
      <c r="C339" s="39">
        <v>109323.2</v>
      </c>
      <c r="D339" s="39">
        <v>79039.82773</v>
      </c>
      <c r="E339" s="39">
        <v>0</v>
      </c>
      <c r="F339" s="39">
        <v>0</v>
      </c>
      <c r="G339" s="39">
        <v>0</v>
      </c>
      <c r="H339" s="39">
        <v>0</v>
      </c>
      <c r="I339" s="39">
        <v>109323.2</v>
      </c>
      <c r="J339" s="39">
        <v>79039.82773</v>
      </c>
      <c r="K339" s="39">
        <v>79078.019</v>
      </c>
      <c r="L339" s="101" t="s">
        <v>1410</v>
      </c>
      <c r="M339" s="157"/>
      <c r="N339" s="157"/>
      <c r="O339" s="87"/>
      <c r="P339" s="101" t="str">
        <f t="shared" si="9"/>
        <v>Освоение 72,3%</v>
      </c>
      <c r="Q339" s="158"/>
      <c r="R339" s="50"/>
    </row>
    <row r="340" spans="1:18" ht="99.75" customHeight="1">
      <c r="A340" s="73" t="s">
        <v>1464</v>
      </c>
      <c r="B340" s="3" t="s">
        <v>777</v>
      </c>
      <c r="C340" s="39">
        <v>95695.1</v>
      </c>
      <c r="D340" s="39">
        <v>61214.69602</v>
      </c>
      <c r="E340" s="39">
        <v>0</v>
      </c>
      <c r="F340" s="39">
        <v>0</v>
      </c>
      <c r="G340" s="39">
        <v>0</v>
      </c>
      <c r="H340" s="39">
        <v>0</v>
      </c>
      <c r="I340" s="39">
        <v>95695.1</v>
      </c>
      <c r="J340" s="39">
        <v>61214.69602</v>
      </c>
      <c r="K340" s="39">
        <v>61396.639</v>
      </c>
      <c r="L340" s="101" t="s">
        <v>1232</v>
      </c>
      <c r="M340" s="157"/>
      <c r="N340" s="157"/>
      <c r="O340" s="87"/>
      <c r="P340" s="101" t="str">
        <f t="shared" si="9"/>
        <v>Освоение 64,2%</v>
      </c>
      <c r="Q340" s="158"/>
      <c r="R340" s="50"/>
    </row>
    <row r="341" spans="1:18" ht="99.75" customHeight="1">
      <c r="A341" s="73"/>
      <c r="B341" s="3" t="s">
        <v>265</v>
      </c>
      <c r="C341" s="39">
        <v>1978.1</v>
      </c>
      <c r="D341" s="39">
        <v>0</v>
      </c>
      <c r="E341" s="39">
        <v>0</v>
      </c>
      <c r="F341" s="39">
        <v>0</v>
      </c>
      <c r="G341" s="39">
        <v>0</v>
      </c>
      <c r="H341" s="39">
        <v>0</v>
      </c>
      <c r="I341" s="39">
        <v>1978.1</v>
      </c>
      <c r="J341" s="39">
        <v>0</v>
      </c>
      <c r="K341" s="39">
        <v>0</v>
      </c>
      <c r="L341" s="101" t="s">
        <v>1140</v>
      </c>
      <c r="M341" s="157"/>
      <c r="N341" s="157"/>
      <c r="O341" s="87"/>
      <c r="P341" s="101" t="str">
        <f t="shared" si="9"/>
        <v>Освоение 0,0%</v>
      </c>
      <c r="Q341" s="158"/>
      <c r="R341" s="50"/>
    </row>
    <row r="342" spans="1:18" ht="99.75" customHeight="1">
      <c r="A342" s="73" t="s">
        <v>1465</v>
      </c>
      <c r="B342" s="3" t="s">
        <v>778</v>
      </c>
      <c r="C342" s="39">
        <v>1978.1</v>
      </c>
      <c r="D342" s="39">
        <v>0</v>
      </c>
      <c r="E342" s="39">
        <v>0</v>
      </c>
      <c r="F342" s="39">
        <v>0</v>
      </c>
      <c r="G342" s="39">
        <v>0</v>
      </c>
      <c r="H342" s="39">
        <v>0</v>
      </c>
      <c r="I342" s="39">
        <v>1978.1</v>
      </c>
      <c r="J342" s="39">
        <v>0</v>
      </c>
      <c r="K342" s="39">
        <v>0</v>
      </c>
      <c r="L342" s="101" t="s">
        <v>1140</v>
      </c>
      <c r="M342" s="157"/>
      <c r="N342" s="157"/>
      <c r="O342" s="87"/>
      <c r="P342" s="101" t="str">
        <f t="shared" si="9"/>
        <v>Освоение 0,0%</v>
      </c>
      <c r="Q342" s="158"/>
      <c r="R342" s="50"/>
    </row>
    <row r="343" spans="1:18" ht="99.75" customHeight="1">
      <c r="A343" s="73"/>
      <c r="B343" s="3" t="s">
        <v>281</v>
      </c>
      <c r="C343" s="39">
        <v>105072</v>
      </c>
      <c r="D343" s="39">
        <v>47305.503</v>
      </c>
      <c r="E343" s="39">
        <v>0</v>
      </c>
      <c r="F343" s="39">
        <v>0</v>
      </c>
      <c r="G343" s="39">
        <v>0</v>
      </c>
      <c r="H343" s="39">
        <v>0</v>
      </c>
      <c r="I343" s="39">
        <v>105072</v>
      </c>
      <c r="J343" s="39">
        <v>47305.503</v>
      </c>
      <c r="K343" s="39">
        <v>47305.503</v>
      </c>
      <c r="L343" s="101" t="s">
        <v>1466</v>
      </c>
      <c r="M343" s="157"/>
      <c r="N343" s="157"/>
      <c r="O343" s="87"/>
      <c r="P343" s="101" t="str">
        <f aca="true" t="shared" si="10" ref="P343:P406">L343</f>
        <v>Освоение 45,0%</v>
      </c>
      <c r="Q343" s="158"/>
      <c r="R343" s="50"/>
    </row>
    <row r="344" spans="1:18" ht="99.75" customHeight="1">
      <c r="A344" s="73" t="s">
        <v>1467</v>
      </c>
      <c r="B344" s="3" t="s">
        <v>779</v>
      </c>
      <c r="C344" s="39">
        <v>100000</v>
      </c>
      <c r="D344" s="39">
        <v>47305.503</v>
      </c>
      <c r="E344" s="39">
        <v>0</v>
      </c>
      <c r="F344" s="39">
        <v>0</v>
      </c>
      <c r="G344" s="39">
        <v>0</v>
      </c>
      <c r="H344" s="39">
        <v>0</v>
      </c>
      <c r="I344" s="39">
        <v>100000</v>
      </c>
      <c r="J344" s="39">
        <v>47305.503</v>
      </c>
      <c r="K344" s="39">
        <v>47305.503</v>
      </c>
      <c r="L344" s="101" t="s">
        <v>1468</v>
      </c>
      <c r="M344" s="157"/>
      <c r="N344" s="157"/>
      <c r="O344" s="87"/>
      <c r="P344" s="101" t="str">
        <f t="shared" si="10"/>
        <v>Освоение 47,3%</v>
      </c>
      <c r="Q344" s="158"/>
      <c r="R344" s="50"/>
    </row>
    <row r="345" spans="1:18" ht="99.75" customHeight="1">
      <c r="A345" s="73" t="s">
        <v>1469</v>
      </c>
      <c r="B345" s="3" t="s">
        <v>1470</v>
      </c>
      <c r="C345" s="39">
        <v>5072</v>
      </c>
      <c r="D345" s="39">
        <v>0</v>
      </c>
      <c r="E345" s="39">
        <v>0</v>
      </c>
      <c r="F345" s="39">
        <v>0</v>
      </c>
      <c r="G345" s="39">
        <v>0</v>
      </c>
      <c r="H345" s="39">
        <v>0</v>
      </c>
      <c r="I345" s="39">
        <v>5072</v>
      </c>
      <c r="J345" s="39">
        <v>0</v>
      </c>
      <c r="K345" s="39">
        <v>0</v>
      </c>
      <c r="L345" s="101" t="s">
        <v>1140</v>
      </c>
      <c r="M345" s="157"/>
      <c r="N345" s="157"/>
      <c r="O345" s="87"/>
      <c r="P345" s="101" t="str">
        <f t="shared" si="10"/>
        <v>Освоение 0,0%</v>
      </c>
      <c r="Q345" s="158"/>
      <c r="R345" s="50"/>
    </row>
    <row r="346" spans="1:18" ht="99.75" customHeight="1">
      <c r="A346" s="73"/>
      <c r="B346" s="3" t="s">
        <v>282</v>
      </c>
      <c r="C346" s="39">
        <v>890000</v>
      </c>
      <c r="D346" s="39">
        <v>273123.4944</v>
      </c>
      <c r="E346" s="39">
        <v>0</v>
      </c>
      <c r="F346" s="39">
        <v>0</v>
      </c>
      <c r="G346" s="39">
        <v>0</v>
      </c>
      <c r="H346" s="39">
        <v>0</v>
      </c>
      <c r="I346" s="39">
        <v>890000</v>
      </c>
      <c r="J346" s="39">
        <v>273123.4944</v>
      </c>
      <c r="K346" s="39">
        <v>276987.446</v>
      </c>
      <c r="L346" s="101" t="s">
        <v>1471</v>
      </c>
      <c r="M346" s="157"/>
      <c r="N346" s="157"/>
      <c r="O346" s="87"/>
      <c r="P346" s="101" t="str">
        <f t="shared" si="10"/>
        <v>Освоение 31,1%</v>
      </c>
      <c r="Q346" s="158"/>
      <c r="R346" s="50"/>
    </row>
    <row r="347" spans="1:18" ht="99.75" customHeight="1">
      <c r="A347" s="73" t="s">
        <v>1472</v>
      </c>
      <c r="B347" s="3" t="s">
        <v>780</v>
      </c>
      <c r="C347" s="39">
        <v>235000</v>
      </c>
      <c r="D347" s="39">
        <v>149915.4932</v>
      </c>
      <c r="E347" s="39">
        <v>0</v>
      </c>
      <c r="F347" s="39">
        <v>0</v>
      </c>
      <c r="G347" s="39">
        <v>0</v>
      </c>
      <c r="H347" s="39">
        <v>0</v>
      </c>
      <c r="I347" s="39">
        <v>235000</v>
      </c>
      <c r="J347" s="39">
        <v>149915.4932</v>
      </c>
      <c r="K347" s="39">
        <v>153573.762</v>
      </c>
      <c r="L347" s="101" t="s">
        <v>1473</v>
      </c>
      <c r="M347" s="157"/>
      <c r="N347" s="157"/>
      <c r="O347" s="87"/>
      <c r="P347" s="101" t="str">
        <f t="shared" si="10"/>
        <v>Освоение 65,4%</v>
      </c>
      <c r="Q347" s="158"/>
      <c r="R347" s="50"/>
    </row>
    <row r="348" spans="1:18" ht="99.75" customHeight="1">
      <c r="A348" s="73" t="s">
        <v>1474</v>
      </c>
      <c r="B348" s="3" t="s">
        <v>781</v>
      </c>
      <c r="C348" s="39">
        <v>455000</v>
      </c>
      <c r="D348" s="39">
        <v>59297.31651</v>
      </c>
      <c r="E348" s="39">
        <v>0</v>
      </c>
      <c r="F348" s="39">
        <v>0</v>
      </c>
      <c r="G348" s="39">
        <v>0</v>
      </c>
      <c r="H348" s="39">
        <v>0</v>
      </c>
      <c r="I348" s="39">
        <v>455000</v>
      </c>
      <c r="J348" s="39">
        <v>59297.31651</v>
      </c>
      <c r="K348" s="39">
        <v>59503</v>
      </c>
      <c r="L348" s="101" t="s">
        <v>1475</v>
      </c>
      <c r="M348" s="157"/>
      <c r="N348" s="157"/>
      <c r="O348" s="87"/>
      <c r="P348" s="101" t="str">
        <f t="shared" si="10"/>
        <v>Освоение 13,1%</v>
      </c>
      <c r="Q348" s="158"/>
      <c r="R348" s="50"/>
    </row>
    <row r="349" spans="1:18" ht="99.75" customHeight="1">
      <c r="A349" s="73" t="s">
        <v>1476</v>
      </c>
      <c r="B349" s="3" t="s">
        <v>782</v>
      </c>
      <c r="C349" s="39">
        <v>200000</v>
      </c>
      <c r="D349" s="39">
        <v>63910.68469</v>
      </c>
      <c r="E349" s="39">
        <v>0</v>
      </c>
      <c r="F349" s="39">
        <v>0</v>
      </c>
      <c r="G349" s="39">
        <v>0</v>
      </c>
      <c r="H349" s="39">
        <v>0</v>
      </c>
      <c r="I349" s="39">
        <v>200000</v>
      </c>
      <c r="J349" s="39">
        <v>63910.68469</v>
      </c>
      <c r="K349" s="39">
        <v>63910.684</v>
      </c>
      <c r="L349" s="101" t="s">
        <v>1477</v>
      </c>
      <c r="M349" s="157"/>
      <c r="N349" s="157"/>
      <c r="O349" s="87"/>
      <c r="P349" s="101" t="str">
        <f t="shared" si="10"/>
        <v>Освоение 32,0%</v>
      </c>
      <c r="Q349" s="158"/>
      <c r="R349" s="50"/>
    </row>
    <row r="350" spans="1:18" ht="99.75" customHeight="1">
      <c r="A350" s="73"/>
      <c r="B350" s="3" t="s">
        <v>283</v>
      </c>
      <c r="C350" s="39">
        <v>121512.8</v>
      </c>
      <c r="D350" s="39">
        <v>117149.04327</v>
      </c>
      <c r="E350" s="39">
        <v>0</v>
      </c>
      <c r="F350" s="39">
        <v>0</v>
      </c>
      <c r="G350" s="39">
        <v>0</v>
      </c>
      <c r="H350" s="39">
        <v>0</v>
      </c>
      <c r="I350" s="39">
        <v>121512.8</v>
      </c>
      <c r="J350" s="39">
        <v>117149.04327</v>
      </c>
      <c r="K350" s="39">
        <v>19999.976</v>
      </c>
      <c r="L350" s="101" t="s">
        <v>1478</v>
      </c>
      <c r="M350" s="157"/>
      <c r="N350" s="157"/>
      <c r="O350" s="87"/>
      <c r="P350" s="101" t="str">
        <f t="shared" si="10"/>
        <v>Освоение 16,5%</v>
      </c>
      <c r="Q350" s="158"/>
      <c r="R350" s="50"/>
    </row>
    <row r="351" spans="1:18" ht="99.75" customHeight="1">
      <c r="A351" s="73" t="s">
        <v>1479</v>
      </c>
      <c r="B351" s="3" t="s">
        <v>783</v>
      </c>
      <c r="C351" s="39">
        <v>1512.8</v>
      </c>
      <c r="D351" s="39">
        <v>0</v>
      </c>
      <c r="E351" s="39">
        <v>0</v>
      </c>
      <c r="F351" s="39">
        <v>0</v>
      </c>
      <c r="G351" s="39">
        <v>0</v>
      </c>
      <c r="H351" s="39">
        <v>0</v>
      </c>
      <c r="I351" s="39">
        <v>1512.8</v>
      </c>
      <c r="J351" s="39">
        <v>0</v>
      </c>
      <c r="K351" s="39">
        <v>0</v>
      </c>
      <c r="L351" s="101" t="s">
        <v>1140</v>
      </c>
      <c r="M351" s="157"/>
      <c r="N351" s="157"/>
      <c r="O351" s="87"/>
      <c r="P351" s="101" t="str">
        <f t="shared" si="10"/>
        <v>Освоение 0,0%</v>
      </c>
      <c r="Q351" s="158"/>
      <c r="R351" s="50"/>
    </row>
    <row r="352" spans="1:18" ht="99.75" customHeight="1">
      <c r="A352" s="73" t="s">
        <v>1480</v>
      </c>
      <c r="B352" s="3" t="s">
        <v>784</v>
      </c>
      <c r="C352" s="39">
        <v>100000</v>
      </c>
      <c r="D352" s="39">
        <v>97149.20191</v>
      </c>
      <c r="E352" s="39">
        <v>0</v>
      </c>
      <c r="F352" s="39">
        <v>0</v>
      </c>
      <c r="G352" s="39">
        <v>0</v>
      </c>
      <c r="H352" s="39">
        <v>0</v>
      </c>
      <c r="I352" s="39">
        <v>100000</v>
      </c>
      <c r="J352" s="39">
        <v>97149.20191</v>
      </c>
      <c r="K352" s="39">
        <v>0.117</v>
      </c>
      <c r="L352" s="101" t="s">
        <v>1140</v>
      </c>
      <c r="M352" s="157"/>
      <c r="N352" s="157"/>
      <c r="O352" s="87"/>
      <c r="P352" s="101" t="str">
        <f t="shared" si="10"/>
        <v>Освоение 0,0%</v>
      </c>
      <c r="Q352" s="158"/>
      <c r="R352" s="50"/>
    </row>
    <row r="353" spans="1:18" ht="99.75" customHeight="1">
      <c r="A353" s="73" t="s">
        <v>1481</v>
      </c>
      <c r="B353" s="3" t="s">
        <v>785</v>
      </c>
      <c r="C353" s="39">
        <v>20000</v>
      </c>
      <c r="D353" s="39">
        <v>19999.84136</v>
      </c>
      <c r="E353" s="39">
        <v>0</v>
      </c>
      <c r="F353" s="39">
        <v>0</v>
      </c>
      <c r="G353" s="39">
        <v>0</v>
      </c>
      <c r="H353" s="39">
        <v>0</v>
      </c>
      <c r="I353" s="39">
        <v>20000</v>
      </c>
      <c r="J353" s="39">
        <v>19999.84136</v>
      </c>
      <c r="K353" s="39">
        <v>19999.859</v>
      </c>
      <c r="L353" s="101" t="s">
        <v>1234</v>
      </c>
      <c r="M353" s="157"/>
      <c r="N353" s="157"/>
      <c r="O353" s="87"/>
      <c r="P353" s="101" t="str">
        <f t="shared" si="10"/>
        <v>Освоение 100,0%</v>
      </c>
      <c r="Q353" s="158"/>
      <c r="R353" s="50"/>
    </row>
    <row r="354" spans="1:18" ht="99.75" customHeight="1">
      <c r="A354" s="73"/>
      <c r="B354" s="3" t="s">
        <v>195</v>
      </c>
      <c r="C354" s="39">
        <v>3400</v>
      </c>
      <c r="D354" s="39">
        <v>0</v>
      </c>
      <c r="E354" s="39">
        <v>0</v>
      </c>
      <c r="F354" s="39">
        <v>0</v>
      </c>
      <c r="G354" s="39">
        <v>0</v>
      </c>
      <c r="H354" s="39">
        <v>0</v>
      </c>
      <c r="I354" s="39">
        <v>3400</v>
      </c>
      <c r="J354" s="39">
        <v>0</v>
      </c>
      <c r="K354" s="39">
        <v>0</v>
      </c>
      <c r="L354" s="101" t="s">
        <v>1140</v>
      </c>
      <c r="M354" s="157"/>
      <c r="N354" s="157"/>
      <c r="O354" s="87"/>
      <c r="P354" s="101" t="str">
        <f t="shared" si="10"/>
        <v>Освоение 0,0%</v>
      </c>
      <c r="Q354" s="158"/>
      <c r="R354" s="50"/>
    </row>
    <row r="355" spans="1:18" ht="99.75" customHeight="1">
      <c r="A355" s="73" t="s">
        <v>1482</v>
      </c>
      <c r="B355" s="3" t="s">
        <v>786</v>
      </c>
      <c r="C355" s="39">
        <v>3400</v>
      </c>
      <c r="D355" s="39">
        <v>0</v>
      </c>
      <c r="E355" s="39">
        <v>0</v>
      </c>
      <c r="F355" s="39">
        <v>0</v>
      </c>
      <c r="G355" s="39">
        <v>0</v>
      </c>
      <c r="H355" s="39">
        <v>0</v>
      </c>
      <c r="I355" s="39">
        <v>3400</v>
      </c>
      <c r="J355" s="39">
        <v>0</v>
      </c>
      <c r="K355" s="39">
        <v>0</v>
      </c>
      <c r="L355" s="101" t="s">
        <v>1140</v>
      </c>
      <c r="M355" s="157"/>
      <c r="N355" s="157"/>
      <c r="O355" s="87"/>
      <c r="P355" s="101" t="str">
        <f t="shared" si="10"/>
        <v>Освоение 0,0%</v>
      </c>
      <c r="Q355" s="158"/>
      <c r="R355" s="50"/>
    </row>
    <row r="356" spans="1:18" ht="99.75" customHeight="1">
      <c r="A356" s="77"/>
      <c r="B356" s="6" t="s">
        <v>192</v>
      </c>
      <c r="C356" s="38">
        <v>4716.6</v>
      </c>
      <c r="D356" s="38">
        <v>898.563</v>
      </c>
      <c r="E356" s="38">
        <v>0</v>
      </c>
      <c r="F356" s="38">
        <v>0</v>
      </c>
      <c r="G356" s="38">
        <v>0</v>
      </c>
      <c r="H356" s="38">
        <v>0</v>
      </c>
      <c r="I356" s="38">
        <v>4716.6</v>
      </c>
      <c r="J356" s="38">
        <v>898.563</v>
      </c>
      <c r="K356" s="38">
        <v>898.563</v>
      </c>
      <c r="L356" s="100" t="s">
        <v>1483</v>
      </c>
      <c r="M356" s="157"/>
      <c r="N356" s="157"/>
      <c r="O356" s="87"/>
      <c r="P356" s="101" t="str">
        <f t="shared" si="10"/>
        <v>Освоение 19,1%</v>
      </c>
      <c r="Q356" s="158"/>
      <c r="R356" s="50"/>
    </row>
    <row r="357" spans="1:18" ht="99.75" customHeight="1">
      <c r="A357" s="73"/>
      <c r="B357" s="3" t="s">
        <v>195</v>
      </c>
      <c r="C357" s="39">
        <v>4716.6</v>
      </c>
      <c r="D357" s="39">
        <v>898.563</v>
      </c>
      <c r="E357" s="39">
        <v>0</v>
      </c>
      <c r="F357" s="39">
        <v>0</v>
      </c>
      <c r="G357" s="39">
        <v>0</v>
      </c>
      <c r="H357" s="39">
        <v>0</v>
      </c>
      <c r="I357" s="39">
        <v>4716.6</v>
      </c>
      <c r="J357" s="39">
        <v>898.563</v>
      </c>
      <c r="K357" s="39">
        <v>898.563</v>
      </c>
      <c r="L357" s="101" t="s">
        <v>1483</v>
      </c>
      <c r="M357" s="157"/>
      <c r="N357" s="157"/>
      <c r="O357" s="87"/>
      <c r="P357" s="101" t="str">
        <f t="shared" si="10"/>
        <v>Освоение 19,1%</v>
      </c>
      <c r="Q357" s="158"/>
      <c r="R357" s="50"/>
    </row>
    <row r="358" spans="1:18" ht="99.75" customHeight="1">
      <c r="A358" s="73" t="s">
        <v>1484</v>
      </c>
      <c r="B358" s="3" t="s">
        <v>787</v>
      </c>
      <c r="C358" s="39">
        <v>2606</v>
      </c>
      <c r="D358" s="39">
        <v>0</v>
      </c>
      <c r="E358" s="39">
        <v>0</v>
      </c>
      <c r="F358" s="39">
        <v>0</v>
      </c>
      <c r="G358" s="39">
        <v>0</v>
      </c>
      <c r="H358" s="39">
        <v>0</v>
      </c>
      <c r="I358" s="39">
        <v>2606</v>
      </c>
      <c r="J358" s="39">
        <v>0</v>
      </c>
      <c r="K358" s="39">
        <v>0</v>
      </c>
      <c r="L358" s="101" t="s">
        <v>1140</v>
      </c>
      <c r="M358" s="157"/>
      <c r="N358" s="157"/>
      <c r="O358" s="87"/>
      <c r="P358" s="101" t="str">
        <f t="shared" si="10"/>
        <v>Освоение 0,0%</v>
      </c>
      <c r="Q358" s="158"/>
      <c r="R358" s="50"/>
    </row>
    <row r="359" spans="1:18" ht="99.75" customHeight="1">
      <c r="A359" s="73" t="s">
        <v>1485</v>
      </c>
      <c r="B359" s="3" t="s">
        <v>788</v>
      </c>
      <c r="C359" s="39">
        <v>2110.6</v>
      </c>
      <c r="D359" s="39">
        <v>898.563</v>
      </c>
      <c r="E359" s="39">
        <v>0</v>
      </c>
      <c r="F359" s="39">
        <v>0</v>
      </c>
      <c r="G359" s="39">
        <v>0</v>
      </c>
      <c r="H359" s="39">
        <v>0</v>
      </c>
      <c r="I359" s="39">
        <v>2110.6</v>
      </c>
      <c r="J359" s="39">
        <v>898.563</v>
      </c>
      <c r="K359" s="39">
        <v>898.563</v>
      </c>
      <c r="L359" s="101" t="s">
        <v>1486</v>
      </c>
      <c r="M359" s="157"/>
      <c r="N359" s="157"/>
      <c r="O359" s="87"/>
      <c r="P359" s="101" t="str">
        <f t="shared" si="10"/>
        <v>Освоение 42,6%</v>
      </c>
      <c r="Q359" s="158"/>
      <c r="R359" s="50"/>
    </row>
    <row r="360" spans="1:18" ht="99.75" customHeight="1">
      <c r="A360" s="77"/>
      <c r="B360" s="6" t="s">
        <v>284</v>
      </c>
      <c r="C360" s="38">
        <v>20400</v>
      </c>
      <c r="D360" s="38">
        <v>4538.3</v>
      </c>
      <c r="E360" s="38">
        <v>0</v>
      </c>
      <c r="F360" s="38">
        <v>0</v>
      </c>
      <c r="G360" s="38">
        <v>0</v>
      </c>
      <c r="H360" s="38">
        <v>0</v>
      </c>
      <c r="I360" s="38">
        <v>20400</v>
      </c>
      <c r="J360" s="38">
        <v>4538.3</v>
      </c>
      <c r="K360" s="38">
        <v>4538.3</v>
      </c>
      <c r="L360" s="100" t="s">
        <v>1487</v>
      </c>
      <c r="M360" s="157"/>
      <c r="N360" s="157"/>
      <c r="O360" s="87"/>
      <c r="P360" s="101" t="str">
        <f t="shared" si="10"/>
        <v>Освоение 22,2%</v>
      </c>
      <c r="Q360" s="158"/>
      <c r="R360" s="50"/>
    </row>
    <row r="361" spans="1:18" ht="99.75" customHeight="1">
      <c r="A361" s="73"/>
      <c r="B361" s="3" t="s">
        <v>285</v>
      </c>
      <c r="C361" s="39">
        <v>20400</v>
      </c>
      <c r="D361" s="39">
        <v>4538.3</v>
      </c>
      <c r="E361" s="39">
        <v>0</v>
      </c>
      <c r="F361" s="39">
        <v>0</v>
      </c>
      <c r="G361" s="39">
        <v>0</v>
      </c>
      <c r="H361" s="39">
        <v>0</v>
      </c>
      <c r="I361" s="39">
        <v>20400</v>
      </c>
      <c r="J361" s="39">
        <v>4538.3</v>
      </c>
      <c r="K361" s="39">
        <v>4538.3</v>
      </c>
      <c r="L361" s="101" t="s">
        <v>1487</v>
      </c>
      <c r="M361" s="157"/>
      <c r="N361" s="157"/>
      <c r="O361" s="87"/>
      <c r="P361" s="101" t="str">
        <f t="shared" si="10"/>
        <v>Освоение 22,2%</v>
      </c>
      <c r="Q361" s="158"/>
      <c r="R361" s="50"/>
    </row>
    <row r="362" spans="1:18" ht="99.75" customHeight="1">
      <c r="A362" s="73" t="s">
        <v>1488</v>
      </c>
      <c r="B362" s="3" t="s">
        <v>789</v>
      </c>
      <c r="C362" s="39">
        <v>10000</v>
      </c>
      <c r="D362" s="39">
        <v>0</v>
      </c>
      <c r="E362" s="39">
        <v>0</v>
      </c>
      <c r="F362" s="39">
        <v>0</v>
      </c>
      <c r="G362" s="39">
        <v>0</v>
      </c>
      <c r="H362" s="39">
        <v>0</v>
      </c>
      <c r="I362" s="39">
        <v>10000</v>
      </c>
      <c r="J362" s="39">
        <v>0</v>
      </c>
      <c r="K362" s="39">
        <v>0</v>
      </c>
      <c r="L362" s="101" t="s">
        <v>1140</v>
      </c>
      <c r="M362" s="157"/>
      <c r="N362" s="157"/>
      <c r="O362" s="87"/>
      <c r="P362" s="101" t="str">
        <f t="shared" si="10"/>
        <v>Освоение 0,0%</v>
      </c>
      <c r="Q362" s="158"/>
      <c r="R362" s="50"/>
    </row>
    <row r="363" spans="1:18" ht="99.75" customHeight="1">
      <c r="A363" s="73" t="s">
        <v>1489</v>
      </c>
      <c r="B363" s="3" t="s">
        <v>790</v>
      </c>
      <c r="C363" s="39">
        <v>10400</v>
      </c>
      <c r="D363" s="39">
        <v>4538.3</v>
      </c>
      <c r="E363" s="39">
        <v>0</v>
      </c>
      <c r="F363" s="39">
        <v>0</v>
      </c>
      <c r="G363" s="39">
        <v>0</v>
      </c>
      <c r="H363" s="39">
        <v>0</v>
      </c>
      <c r="I363" s="39">
        <v>10400</v>
      </c>
      <c r="J363" s="39">
        <v>4538.3</v>
      </c>
      <c r="K363" s="39">
        <v>4538.3</v>
      </c>
      <c r="L363" s="101" t="s">
        <v>1490</v>
      </c>
      <c r="M363" s="157"/>
      <c r="N363" s="157"/>
      <c r="O363" s="87"/>
      <c r="P363" s="101" t="str">
        <f t="shared" si="10"/>
        <v>Освоение 43,6%</v>
      </c>
      <c r="Q363" s="158"/>
      <c r="R363" s="50"/>
    </row>
    <row r="364" spans="1:18" ht="99.75" customHeight="1">
      <c r="A364" s="77"/>
      <c r="B364" s="6" t="s">
        <v>286</v>
      </c>
      <c r="C364" s="38">
        <v>616982.4</v>
      </c>
      <c r="D364" s="38">
        <v>435496.35106</v>
      </c>
      <c r="E364" s="38">
        <v>0</v>
      </c>
      <c r="F364" s="38">
        <v>0</v>
      </c>
      <c r="G364" s="38">
        <v>0</v>
      </c>
      <c r="H364" s="38">
        <v>0</v>
      </c>
      <c r="I364" s="38">
        <v>616982.4</v>
      </c>
      <c r="J364" s="38">
        <v>435496.35106</v>
      </c>
      <c r="K364" s="38">
        <v>353094.81</v>
      </c>
      <c r="L364" s="100" t="s">
        <v>1491</v>
      </c>
      <c r="M364" s="157"/>
      <c r="N364" s="157"/>
      <c r="O364" s="87"/>
      <c r="P364" s="101" t="str">
        <f t="shared" si="10"/>
        <v>Освоение 57,2%</v>
      </c>
      <c r="Q364" s="158"/>
      <c r="R364" s="50"/>
    </row>
    <row r="365" spans="1:18" ht="99.75" customHeight="1">
      <c r="A365" s="73"/>
      <c r="B365" s="3" t="s">
        <v>287</v>
      </c>
      <c r="C365" s="39">
        <v>616982.4</v>
      </c>
      <c r="D365" s="39">
        <v>435496.35106</v>
      </c>
      <c r="E365" s="39">
        <v>0</v>
      </c>
      <c r="F365" s="39">
        <v>0</v>
      </c>
      <c r="G365" s="39">
        <v>0</v>
      </c>
      <c r="H365" s="39">
        <v>0</v>
      </c>
      <c r="I365" s="39">
        <v>616982.4</v>
      </c>
      <c r="J365" s="39">
        <v>435496.35106</v>
      </c>
      <c r="K365" s="39">
        <v>353094.81</v>
      </c>
      <c r="L365" s="101" t="s">
        <v>1491</v>
      </c>
      <c r="M365" s="157"/>
      <c r="N365" s="157"/>
      <c r="O365" s="87"/>
      <c r="P365" s="101" t="str">
        <f t="shared" si="10"/>
        <v>Освоение 57,2%</v>
      </c>
      <c r="Q365" s="158"/>
      <c r="R365" s="50"/>
    </row>
    <row r="366" spans="1:18" ht="99.75" customHeight="1">
      <c r="A366" s="73" t="s">
        <v>1492</v>
      </c>
      <c r="B366" s="3" t="s">
        <v>791</v>
      </c>
      <c r="C366" s="39">
        <v>416982.4</v>
      </c>
      <c r="D366" s="39">
        <v>235582.13355</v>
      </c>
      <c r="E366" s="39">
        <v>0</v>
      </c>
      <c r="F366" s="39">
        <v>0</v>
      </c>
      <c r="G366" s="39">
        <v>0</v>
      </c>
      <c r="H366" s="39">
        <v>0</v>
      </c>
      <c r="I366" s="39">
        <v>416982.4</v>
      </c>
      <c r="J366" s="39">
        <v>235582.13355</v>
      </c>
      <c r="K366" s="39">
        <v>153180.592</v>
      </c>
      <c r="L366" s="101" t="s">
        <v>1493</v>
      </c>
      <c r="M366" s="157"/>
      <c r="N366" s="157"/>
      <c r="O366" s="87"/>
      <c r="P366" s="101" t="str">
        <f t="shared" si="10"/>
        <v>Освоение 36,7%</v>
      </c>
      <c r="Q366" s="158"/>
      <c r="R366" s="50"/>
    </row>
    <row r="367" spans="1:18" ht="99.75" customHeight="1">
      <c r="A367" s="73" t="s">
        <v>1494</v>
      </c>
      <c r="B367" s="3" t="s">
        <v>792</v>
      </c>
      <c r="C367" s="39">
        <v>100000</v>
      </c>
      <c r="D367" s="39">
        <v>99914.31085</v>
      </c>
      <c r="E367" s="39">
        <v>0</v>
      </c>
      <c r="F367" s="39">
        <v>0</v>
      </c>
      <c r="G367" s="39">
        <v>0</v>
      </c>
      <c r="H367" s="39">
        <v>0</v>
      </c>
      <c r="I367" s="39">
        <v>100000</v>
      </c>
      <c r="J367" s="39">
        <v>99914.31085</v>
      </c>
      <c r="K367" s="39">
        <v>99914.311</v>
      </c>
      <c r="L367" s="101" t="s">
        <v>1401</v>
      </c>
      <c r="M367" s="157"/>
      <c r="N367" s="157"/>
      <c r="O367" s="87"/>
      <c r="P367" s="101" t="str">
        <f t="shared" si="10"/>
        <v>Освоение 99,9%</v>
      </c>
      <c r="Q367" s="158"/>
      <c r="R367" s="50"/>
    </row>
    <row r="368" spans="1:18" ht="99.75" customHeight="1">
      <c r="A368" s="73" t="s">
        <v>1495</v>
      </c>
      <c r="B368" s="3" t="s">
        <v>793</v>
      </c>
      <c r="C368" s="39">
        <v>100000</v>
      </c>
      <c r="D368" s="39">
        <v>99999.90666</v>
      </c>
      <c r="E368" s="39">
        <v>0</v>
      </c>
      <c r="F368" s="39">
        <v>0</v>
      </c>
      <c r="G368" s="39">
        <v>0</v>
      </c>
      <c r="H368" s="39">
        <v>0</v>
      </c>
      <c r="I368" s="39">
        <v>100000</v>
      </c>
      <c r="J368" s="39">
        <v>99999.90666</v>
      </c>
      <c r="K368" s="39">
        <v>99999.907</v>
      </c>
      <c r="L368" s="101" t="s">
        <v>1234</v>
      </c>
      <c r="M368" s="157"/>
      <c r="N368" s="157"/>
      <c r="O368" s="87"/>
      <c r="P368" s="101" t="str">
        <f t="shared" si="10"/>
        <v>Освоение 100,0%</v>
      </c>
      <c r="Q368" s="158"/>
      <c r="R368" s="50"/>
    </row>
    <row r="369" spans="1:18" ht="99.75" customHeight="1">
      <c r="A369" s="77"/>
      <c r="B369" s="6" t="s">
        <v>288</v>
      </c>
      <c r="C369" s="38">
        <v>1165640.7</v>
      </c>
      <c r="D369" s="38">
        <v>951944.36071</v>
      </c>
      <c r="E369" s="38">
        <v>0</v>
      </c>
      <c r="F369" s="38">
        <v>0</v>
      </c>
      <c r="G369" s="38">
        <v>0</v>
      </c>
      <c r="H369" s="38">
        <v>0</v>
      </c>
      <c r="I369" s="38">
        <v>1165640.7</v>
      </c>
      <c r="J369" s="38">
        <v>951944.36071</v>
      </c>
      <c r="K369" s="38">
        <v>953723.84061</v>
      </c>
      <c r="L369" s="100" t="s">
        <v>1496</v>
      </c>
      <c r="M369" s="157"/>
      <c r="N369" s="157"/>
      <c r="O369" s="87"/>
      <c r="P369" s="101" t="str">
        <f t="shared" si="10"/>
        <v>Освоение 81,8%</v>
      </c>
      <c r="Q369" s="158"/>
      <c r="R369" s="50"/>
    </row>
    <row r="370" spans="1:18" ht="99.75" customHeight="1">
      <c r="A370" s="73"/>
      <c r="B370" s="3" t="s">
        <v>282</v>
      </c>
      <c r="C370" s="39">
        <v>500000</v>
      </c>
      <c r="D370" s="39">
        <v>366235.28258</v>
      </c>
      <c r="E370" s="39">
        <v>0</v>
      </c>
      <c r="F370" s="39">
        <v>0</v>
      </c>
      <c r="G370" s="39">
        <v>0</v>
      </c>
      <c r="H370" s="39">
        <v>0</v>
      </c>
      <c r="I370" s="39">
        <v>500000</v>
      </c>
      <c r="J370" s="39">
        <v>366235.28258</v>
      </c>
      <c r="K370" s="39">
        <v>368015.112</v>
      </c>
      <c r="L370" s="101" t="s">
        <v>1448</v>
      </c>
      <c r="M370" s="157"/>
      <c r="N370" s="157"/>
      <c r="O370" s="87"/>
      <c r="P370" s="101" t="str">
        <f t="shared" si="10"/>
        <v>Освоение 73,6%</v>
      </c>
      <c r="Q370" s="158"/>
      <c r="R370" s="50"/>
    </row>
    <row r="371" spans="1:18" ht="99.75" customHeight="1">
      <c r="A371" s="73" t="s">
        <v>1497</v>
      </c>
      <c r="B371" s="3" t="s">
        <v>794</v>
      </c>
      <c r="C371" s="39">
        <v>500000</v>
      </c>
      <c r="D371" s="39">
        <v>366235.28258</v>
      </c>
      <c r="E371" s="39">
        <v>0</v>
      </c>
      <c r="F371" s="39">
        <v>0</v>
      </c>
      <c r="G371" s="39">
        <v>0</v>
      </c>
      <c r="H371" s="39">
        <v>0</v>
      </c>
      <c r="I371" s="39">
        <v>500000</v>
      </c>
      <c r="J371" s="39">
        <v>366235.28258</v>
      </c>
      <c r="K371" s="39">
        <v>368015.112</v>
      </c>
      <c r="L371" s="101" t="s">
        <v>1448</v>
      </c>
      <c r="M371" s="157"/>
      <c r="N371" s="157"/>
      <c r="O371" s="87"/>
      <c r="P371" s="101" t="str">
        <f t="shared" si="10"/>
        <v>Освоение 73,6%</v>
      </c>
      <c r="Q371" s="158"/>
      <c r="R371" s="50"/>
    </row>
    <row r="372" spans="1:18" ht="99.75" customHeight="1">
      <c r="A372" s="73"/>
      <c r="B372" s="3" t="s">
        <v>289</v>
      </c>
      <c r="C372" s="39">
        <v>665640.7</v>
      </c>
      <c r="D372" s="39">
        <v>585709.07813</v>
      </c>
      <c r="E372" s="39">
        <v>0</v>
      </c>
      <c r="F372" s="39">
        <v>0</v>
      </c>
      <c r="G372" s="39">
        <v>0</v>
      </c>
      <c r="H372" s="39">
        <v>0</v>
      </c>
      <c r="I372" s="39">
        <v>665640.7</v>
      </c>
      <c r="J372" s="39">
        <v>585709.07813</v>
      </c>
      <c r="K372" s="39">
        <v>585708.72861</v>
      </c>
      <c r="L372" s="101" t="s">
        <v>1498</v>
      </c>
      <c r="M372" s="157"/>
      <c r="N372" s="157"/>
      <c r="O372" s="87"/>
      <c r="P372" s="101" t="str">
        <f t="shared" si="10"/>
        <v>Освоение 88,0%</v>
      </c>
      <c r="Q372" s="158"/>
      <c r="R372" s="50"/>
    </row>
    <row r="373" spans="1:18" ht="99.75" customHeight="1">
      <c r="A373" s="73" t="s">
        <v>1499</v>
      </c>
      <c r="B373" s="3" t="s">
        <v>795</v>
      </c>
      <c r="C373" s="39">
        <v>2050.5</v>
      </c>
      <c r="D373" s="39">
        <v>0</v>
      </c>
      <c r="E373" s="39">
        <v>0</v>
      </c>
      <c r="F373" s="39">
        <v>0</v>
      </c>
      <c r="G373" s="39">
        <v>0</v>
      </c>
      <c r="H373" s="39">
        <v>0</v>
      </c>
      <c r="I373" s="39">
        <v>2050.5</v>
      </c>
      <c r="J373" s="39">
        <v>0</v>
      </c>
      <c r="K373" s="39">
        <v>0</v>
      </c>
      <c r="L373" s="101" t="s">
        <v>1140</v>
      </c>
      <c r="M373" s="157"/>
      <c r="N373" s="157"/>
      <c r="O373" s="87"/>
      <c r="P373" s="101" t="str">
        <f t="shared" si="10"/>
        <v>Освоение 0,0%</v>
      </c>
      <c r="Q373" s="158"/>
      <c r="R373" s="50"/>
    </row>
    <row r="374" spans="1:18" ht="99.75" customHeight="1">
      <c r="A374" s="73" t="s">
        <v>1500</v>
      </c>
      <c r="B374" s="3" t="s">
        <v>796</v>
      </c>
      <c r="C374" s="39">
        <v>300000</v>
      </c>
      <c r="D374" s="39">
        <v>288877.26503</v>
      </c>
      <c r="E374" s="39">
        <v>0</v>
      </c>
      <c r="F374" s="39">
        <v>0</v>
      </c>
      <c r="G374" s="39">
        <v>0</v>
      </c>
      <c r="H374" s="39">
        <v>0</v>
      </c>
      <c r="I374" s="39">
        <v>300000</v>
      </c>
      <c r="J374" s="39">
        <v>288877.26503</v>
      </c>
      <c r="K374" s="39">
        <v>288877</v>
      </c>
      <c r="L374" s="101" t="s">
        <v>1501</v>
      </c>
      <c r="M374" s="157"/>
      <c r="N374" s="157"/>
      <c r="O374" s="87"/>
      <c r="P374" s="101" t="str">
        <f t="shared" si="10"/>
        <v>Освоение 96,3%</v>
      </c>
      <c r="Q374" s="158"/>
      <c r="R374" s="50"/>
    </row>
    <row r="375" spans="1:18" ht="99.75" customHeight="1">
      <c r="A375" s="73" t="s">
        <v>1502</v>
      </c>
      <c r="B375" s="3" t="s">
        <v>797</v>
      </c>
      <c r="C375" s="39">
        <v>23590.2</v>
      </c>
      <c r="D375" s="39">
        <v>21877.72861</v>
      </c>
      <c r="E375" s="39">
        <v>0</v>
      </c>
      <c r="F375" s="39">
        <v>0</v>
      </c>
      <c r="G375" s="39">
        <v>0</v>
      </c>
      <c r="H375" s="39">
        <v>0</v>
      </c>
      <c r="I375" s="39">
        <v>23590.2</v>
      </c>
      <c r="J375" s="39">
        <v>21877.72861</v>
      </c>
      <c r="K375" s="39">
        <v>21877.72861</v>
      </c>
      <c r="L375" s="101" t="s">
        <v>1503</v>
      </c>
      <c r="M375" s="157"/>
      <c r="N375" s="157"/>
      <c r="O375" s="87"/>
      <c r="P375" s="101" t="str">
        <f t="shared" si="10"/>
        <v>Освоение 92,7%</v>
      </c>
      <c r="Q375" s="158"/>
      <c r="R375" s="50"/>
    </row>
    <row r="376" spans="1:18" ht="99.75" customHeight="1">
      <c r="A376" s="73" t="s">
        <v>1504</v>
      </c>
      <c r="B376" s="3" t="s">
        <v>798</v>
      </c>
      <c r="C376" s="39">
        <v>340000</v>
      </c>
      <c r="D376" s="39">
        <v>274954.08449</v>
      </c>
      <c r="E376" s="39">
        <v>0</v>
      </c>
      <c r="F376" s="39">
        <v>0</v>
      </c>
      <c r="G376" s="39">
        <v>0</v>
      </c>
      <c r="H376" s="39">
        <v>0</v>
      </c>
      <c r="I376" s="39">
        <v>340000</v>
      </c>
      <c r="J376" s="39">
        <v>274954.08449</v>
      </c>
      <c r="K376" s="39">
        <v>274954</v>
      </c>
      <c r="L376" s="101" t="s">
        <v>1505</v>
      </c>
      <c r="M376" s="157"/>
      <c r="N376" s="157"/>
      <c r="O376" s="87"/>
      <c r="P376" s="101" t="str">
        <f t="shared" si="10"/>
        <v>Освоение 80,9%</v>
      </c>
      <c r="Q376" s="158"/>
      <c r="R376" s="50"/>
    </row>
    <row r="377" spans="1:18" ht="99.75" customHeight="1">
      <c r="A377" s="77"/>
      <c r="B377" s="6" t="s">
        <v>290</v>
      </c>
      <c r="C377" s="38">
        <v>5403608.6</v>
      </c>
      <c r="D377" s="38">
        <v>4079807.45534</v>
      </c>
      <c r="E377" s="38">
        <v>0</v>
      </c>
      <c r="F377" s="38">
        <v>0</v>
      </c>
      <c r="G377" s="38">
        <v>0</v>
      </c>
      <c r="H377" s="38">
        <v>0</v>
      </c>
      <c r="I377" s="38">
        <v>5403608.6</v>
      </c>
      <c r="J377" s="38">
        <v>4079807.45534</v>
      </c>
      <c r="K377" s="38">
        <v>4087529.85446</v>
      </c>
      <c r="L377" s="100" t="s">
        <v>1506</v>
      </c>
      <c r="M377" s="157"/>
      <c r="N377" s="157"/>
      <c r="O377" s="87"/>
      <c r="P377" s="101" t="str">
        <f t="shared" si="10"/>
        <v>Освоение 75,6%</v>
      </c>
      <c r="Q377" s="158"/>
      <c r="R377" s="50"/>
    </row>
    <row r="378" spans="1:18" ht="99.75" customHeight="1">
      <c r="A378" s="73"/>
      <c r="B378" s="3" t="s">
        <v>285</v>
      </c>
      <c r="C378" s="39">
        <v>5403608.6</v>
      </c>
      <c r="D378" s="39">
        <v>4079807.45534</v>
      </c>
      <c r="E378" s="39">
        <v>0</v>
      </c>
      <c r="F378" s="39">
        <v>0</v>
      </c>
      <c r="G378" s="39">
        <v>0</v>
      </c>
      <c r="H378" s="39">
        <v>0</v>
      </c>
      <c r="I378" s="39">
        <v>5403608.6</v>
      </c>
      <c r="J378" s="39">
        <v>4079807.45534</v>
      </c>
      <c r="K378" s="39">
        <v>4087529.85446</v>
      </c>
      <c r="L378" s="101" t="s">
        <v>1506</v>
      </c>
      <c r="M378" s="157"/>
      <c r="N378" s="157"/>
      <c r="O378" s="87"/>
      <c r="P378" s="101" t="str">
        <f t="shared" si="10"/>
        <v>Освоение 75,6%</v>
      </c>
      <c r="Q378" s="158"/>
      <c r="R378" s="50"/>
    </row>
    <row r="379" spans="1:18" ht="99.75" customHeight="1">
      <c r="A379" s="73" t="s">
        <v>1507</v>
      </c>
      <c r="B379" s="3" t="s">
        <v>799</v>
      </c>
      <c r="C379" s="39">
        <v>50000</v>
      </c>
      <c r="D379" s="39">
        <v>750</v>
      </c>
      <c r="E379" s="39">
        <v>0</v>
      </c>
      <c r="F379" s="39">
        <v>0</v>
      </c>
      <c r="G379" s="39">
        <v>0</v>
      </c>
      <c r="H379" s="39">
        <v>0</v>
      </c>
      <c r="I379" s="39">
        <v>50000</v>
      </c>
      <c r="J379" s="39">
        <v>750</v>
      </c>
      <c r="K379" s="39">
        <v>750</v>
      </c>
      <c r="L379" s="101" t="s">
        <v>1508</v>
      </c>
      <c r="M379" s="157"/>
      <c r="N379" s="157"/>
      <c r="O379" s="87"/>
      <c r="P379" s="101" t="str">
        <f t="shared" si="10"/>
        <v>Освоение 1,5%</v>
      </c>
      <c r="Q379" s="158"/>
      <c r="R379" s="50"/>
    </row>
    <row r="380" spans="1:18" ht="99.75" customHeight="1">
      <c r="A380" s="73" t="s">
        <v>1509</v>
      </c>
      <c r="B380" s="3" t="s">
        <v>800</v>
      </c>
      <c r="C380" s="39">
        <v>1050140.7</v>
      </c>
      <c r="D380" s="39">
        <v>941017.04388</v>
      </c>
      <c r="E380" s="39">
        <v>0</v>
      </c>
      <c r="F380" s="39">
        <v>0</v>
      </c>
      <c r="G380" s="39">
        <v>0</v>
      </c>
      <c r="H380" s="39">
        <v>0</v>
      </c>
      <c r="I380" s="39">
        <v>1050140.7</v>
      </c>
      <c r="J380" s="39">
        <v>941017.04388</v>
      </c>
      <c r="K380" s="39">
        <v>941017.044</v>
      </c>
      <c r="L380" s="101" t="s">
        <v>1510</v>
      </c>
      <c r="M380" s="157"/>
      <c r="N380" s="157"/>
      <c r="O380" s="87"/>
      <c r="P380" s="101" t="str">
        <f t="shared" si="10"/>
        <v>Освоение 89,6%</v>
      </c>
      <c r="Q380" s="158"/>
      <c r="R380" s="50"/>
    </row>
    <row r="381" spans="1:18" ht="99.75" customHeight="1">
      <c r="A381" s="73" t="s">
        <v>1511</v>
      </c>
      <c r="B381" s="3" t="s">
        <v>801</v>
      </c>
      <c r="C381" s="39">
        <v>50000</v>
      </c>
      <c r="D381" s="39">
        <v>0</v>
      </c>
      <c r="E381" s="39">
        <v>0</v>
      </c>
      <c r="F381" s="39">
        <v>0</v>
      </c>
      <c r="G381" s="39">
        <v>0</v>
      </c>
      <c r="H381" s="39">
        <v>0</v>
      </c>
      <c r="I381" s="39">
        <v>50000</v>
      </c>
      <c r="J381" s="39">
        <v>0</v>
      </c>
      <c r="K381" s="39">
        <v>0</v>
      </c>
      <c r="L381" s="101" t="s">
        <v>1140</v>
      </c>
      <c r="M381" s="157"/>
      <c r="N381" s="157"/>
      <c r="O381" s="87"/>
      <c r="P381" s="101" t="str">
        <f t="shared" si="10"/>
        <v>Освоение 0,0%</v>
      </c>
      <c r="Q381" s="158"/>
      <c r="R381" s="50"/>
    </row>
    <row r="382" spans="1:18" ht="99.75" customHeight="1">
      <c r="A382" s="73" t="s">
        <v>1512</v>
      </c>
      <c r="B382" s="3" t="s">
        <v>802</v>
      </c>
      <c r="C382" s="39">
        <v>1435528.5</v>
      </c>
      <c r="D382" s="39">
        <v>1426430.0654</v>
      </c>
      <c r="E382" s="39">
        <v>0</v>
      </c>
      <c r="F382" s="39">
        <v>0</v>
      </c>
      <c r="G382" s="39">
        <v>0</v>
      </c>
      <c r="H382" s="39">
        <v>0</v>
      </c>
      <c r="I382" s="39">
        <v>1435528.5</v>
      </c>
      <c r="J382" s="39">
        <v>1426430.0654</v>
      </c>
      <c r="K382" s="39">
        <v>1426430.065</v>
      </c>
      <c r="L382" s="101" t="s">
        <v>1513</v>
      </c>
      <c r="M382" s="157"/>
      <c r="N382" s="157"/>
      <c r="O382" s="87"/>
      <c r="P382" s="101" t="str">
        <f t="shared" si="10"/>
        <v>Освоение 99,4%</v>
      </c>
      <c r="Q382" s="158"/>
      <c r="R382" s="50"/>
    </row>
    <row r="383" spans="1:18" ht="99.75" customHeight="1">
      <c r="A383" s="73" t="s">
        <v>1514</v>
      </c>
      <c r="B383" s="3" t="s">
        <v>803</v>
      </c>
      <c r="C383" s="39">
        <v>555832.2</v>
      </c>
      <c r="D383" s="39">
        <v>51311.90989</v>
      </c>
      <c r="E383" s="39">
        <v>0</v>
      </c>
      <c r="F383" s="39">
        <v>0</v>
      </c>
      <c r="G383" s="39">
        <v>0</v>
      </c>
      <c r="H383" s="39">
        <v>0</v>
      </c>
      <c r="I383" s="39">
        <v>555832.2</v>
      </c>
      <c r="J383" s="39">
        <v>51311.90989</v>
      </c>
      <c r="K383" s="39">
        <v>51311.91</v>
      </c>
      <c r="L383" s="101" t="s">
        <v>1515</v>
      </c>
      <c r="M383" s="157"/>
      <c r="N383" s="157"/>
      <c r="O383" s="87"/>
      <c r="P383" s="101" t="str">
        <f t="shared" si="10"/>
        <v>Освоение 9,2%</v>
      </c>
      <c r="Q383" s="158"/>
      <c r="R383" s="50"/>
    </row>
    <row r="384" spans="1:18" ht="99.75" customHeight="1">
      <c r="A384" s="73" t="s">
        <v>1516</v>
      </c>
      <c r="B384" s="3" t="s">
        <v>804</v>
      </c>
      <c r="C384" s="39">
        <v>1036312.9</v>
      </c>
      <c r="D384" s="39">
        <v>738645.15284</v>
      </c>
      <c r="E384" s="39">
        <v>0</v>
      </c>
      <c r="F384" s="39">
        <v>0</v>
      </c>
      <c r="G384" s="39">
        <v>0</v>
      </c>
      <c r="H384" s="39">
        <v>0</v>
      </c>
      <c r="I384" s="39">
        <v>1036312.9</v>
      </c>
      <c r="J384" s="39">
        <v>738645.15284</v>
      </c>
      <c r="K384" s="39">
        <v>738645.153</v>
      </c>
      <c r="L384" s="101" t="s">
        <v>1517</v>
      </c>
      <c r="M384" s="157"/>
      <c r="N384" s="157"/>
      <c r="O384" s="87"/>
      <c r="P384" s="101" t="str">
        <f t="shared" si="10"/>
        <v>Освоение 71,3%</v>
      </c>
      <c r="Q384" s="158"/>
      <c r="R384" s="50"/>
    </row>
    <row r="385" spans="1:18" ht="99.75" customHeight="1">
      <c r="A385" s="73" t="s">
        <v>1518</v>
      </c>
      <c r="B385" s="3" t="s">
        <v>805</v>
      </c>
      <c r="C385" s="39">
        <v>400000</v>
      </c>
      <c r="D385" s="39">
        <v>391228.2873</v>
      </c>
      <c r="E385" s="39">
        <v>0</v>
      </c>
      <c r="F385" s="39">
        <v>0</v>
      </c>
      <c r="G385" s="39">
        <v>0</v>
      </c>
      <c r="H385" s="39">
        <v>0</v>
      </c>
      <c r="I385" s="39">
        <v>400000</v>
      </c>
      <c r="J385" s="39">
        <v>391228.2873</v>
      </c>
      <c r="K385" s="39">
        <v>398950.686</v>
      </c>
      <c r="L385" s="101" t="s">
        <v>1519</v>
      </c>
      <c r="M385" s="157"/>
      <c r="N385" s="157"/>
      <c r="O385" s="87"/>
      <c r="P385" s="101" t="str">
        <f t="shared" si="10"/>
        <v>Освоение 99,7%</v>
      </c>
      <c r="Q385" s="158"/>
      <c r="R385" s="50"/>
    </row>
    <row r="386" spans="1:18" ht="99.75" customHeight="1">
      <c r="A386" s="73" t="s">
        <v>1520</v>
      </c>
      <c r="B386" s="3" t="s">
        <v>806</v>
      </c>
      <c r="C386" s="39">
        <v>547336.9</v>
      </c>
      <c r="D386" s="39">
        <v>452984.06053</v>
      </c>
      <c r="E386" s="39">
        <v>0</v>
      </c>
      <c r="F386" s="39">
        <v>0</v>
      </c>
      <c r="G386" s="39">
        <v>0</v>
      </c>
      <c r="H386" s="39">
        <v>0</v>
      </c>
      <c r="I386" s="39">
        <v>547336.9</v>
      </c>
      <c r="J386" s="39">
        <v>452984.06053</v>
      </c>
      <c r="K386" s="39">
        <v>452984.061</v>
      </c>
      <c r="L386" s="101" t="s">
        <v>1521</v>
      </c>
      <c r="M386" s="157"/>
      <c r="N386" s="157"/>
      <c r="O386" s="87"/>
      <c r="P386" s="101" t="str">
        <f t="shared" si="10"/>
        <v>Освоение 82,8%</v>
      </c>
      <c r="Q386" s="158"/>
      <c r="R386" s="50"/>
    </row>
    <row r="387" spans="1:18" ht="99.75" customHeight="1">
      <c r="A387" s="73" t="s">
        <v>1522</v>
      </c>
      <c r="B387" s="3" t="s">
        <v>807</v>
      </c>
      <c r="C387" s="39">
        <v>150000</v>
      </c>
      <c r="D387" s="39">
        <v>34663.75504</v>
      </c>
      <c r="E387" s="39">
        <v>0</v>
      </c>
      <c r="F387" s="39">
        <v>0</v>
      </c>
      <c r="G387" s="39">
        <v>0</v>
      </c>
      <c r="H387" s="39">
        <v>0</v>
      </c>
      <c r="I387" s="39">
        <v>150000</v>
      </c>
      <c r="J387" s="39">
        <v>34663.75504</v>
      </c>
      <c r="K387" s="39">
        <v>34663.755</v>
      </c>
      <c r="L387" s="101" t="s">
        <v>1523</v>
      </c>
      <c r="M387" s="157"/>
      <c r="N387" s="157"/>
      <c r="O387" s="87"/>
      <c r="P387" s="101" t="str">
        <f t="shared" si="10"/>
        <v>Освоение 23,1%</v>
      </c>
      <c r="Q387" s="158"/>
      <c r="R387" s="50"/>
    </row>
    <row r="388" spans="1:18" ht="99.75" customHeight="1">
      <c r="A388" s="73" t="s">
        <v>1524</v>
      </c>
      <c r="B388" s="3" t="s">
        <v>808</v>
      </c>
      <c r="C388" s="39">
        <v>2654.2</v>
      </c>
      <c r="D388" s="39">
        <v>894.72311</v>
      </c>
      <c r="E388" s="39">
        <v>0</v>
      </c>
      <c r="F388" s="39">
        <v>0</v>
      </c>
      <c r="G388" s="39">
        <v>0</v>
      </c>
      <c r="H388" s="39">
        <v>0</v>
      </c>
      <c r="I388" s="39">
        <v>2654.2</v>
      </c>
      <c r="J388" s="39">
        <v>894.72311</v>
      </c>
      <c r="K388" s="39">
        <v>894.72311</v>
      </c>
      <c r="L388" s="101" t="s">
        <v>1525</v>
      </c>
      <c r="M388" s="157"/>
      <c r="N388" s="157"/>
      <c r="O388" s="87"/>
      <c r="P388" s="101" t="str">
        <f t="shared" si="10"/>
        <v>Освоение 33,7%</v>
      </c>
      <c r="Q388" s="158"/>
      <c r="R388" s="50"/>
    </row>
    <row r="389" spans="1:18" ht="99.75" customHeight="1">
      <c r="A389" s="73" t="s">
        <v>1526</v>
      </c>
      <c r="B389" s="3" t="s">
        <v>809</v>
      </c>
      <c r="C389" s="39">
        <v>406.8</v>
      </c>
      <c r="D389" s="39">
        <v>0</v>
      </c>
      <c r="E389" s="39">
        <v>0</v>
      </c>
      <c r="F389" s="39">
        <v>0</v>
      </c>
      <c r="G389" s="39">
        <v>0</v>
      </c>
      <c r="H389" s="39">
        <v>0</v>
      </c>
      <c r="I389" s="39">
        <v>406.8</v>
      </c>
      <c r="J389" s="39">
        <v>0</v>
      </c>
      <c r="K389" s="39">
        <v>0</v>
      </c>
      <c r="L389" s="101" t="s">
        <v>619</v>
      </c>
      <c r="M389" s="157"/>
      <c r="N389" s="157"/>
      <c r="O389" s="87"/>
      <c r="P389" s="101" t="str">
        <f t="shared" si="10"/>
        <v>Проект утвержден</v>
      </c>
      <c r="Q389" s="158"/>
      <c r="R389" s="50"/>
    </row>
    <row r="390" spans="1:18" ht="99.75" customHeight="1">
      <c r="A390" s="73" t="s">
        <v>1527</v>
      </c>
      <c r="B390" s="3" t="s">
        <v>810</v>
      </c>
      <c r="C390" s="39">
        <v>3092.7</v>
      </c>
      <c r="D390" s="39">
        <v>2116.86</v>
      </c>
      <c r="E390" s="39">
        <v>0</v>
      </c>
      <c r="F390" s="39">
        <v>0</v>
      </c>
      <c r="G390" s="39">
        <v>0</v>
      </c>
      <c r="H390" s="39">
        <v>0</v>
      </c>
      <c r="I390" s="39">
        <v>3092.7</v>
      </c>
      <c r="J390" s="39">
        <v>2116.86</v>
      </c>
      <c r="K390" s="39">
        <v>2116.86</v>
      </c>
      <c r="L390" s="101" t="s">
        <v>619</v>
      </c>
      <c r="M390" s="157"/>
      <c r="N390" s="157"/>
      <c r="O390" s="87"/>
      <c r="P390" s="101" t="str">
        <f t="shared" si="10"/>
        <v>Проект утвержден</v>
      </c>
      <c r="Q390" s="158"/>
      <c r="R390" s="50"/>
    </row>
    <row r="391" spans="1:18" ht="99.75" customHeight="1">
      <c r="A391" s="73" t="s">
        <v>1528</v>
      </c>
      <c r="B391" s="3" t="s">
        <v>811</v>
      </c>
      <c r="C391" s="39">
        <v>10015.9</v>
      </c>
      <c r="D391" s="39">
        <v>4700</v>
      </c>
      <c r="E391" s="39">
        <v>0</v>
      </c>
      <c r="F391" s="39">
        <v>0</v>
      </c>
      <c r="G391" s="39">
        <v>0</v>
      </c>
      <c r="H391" s="39">
        <v>0</v>
      </c>
      <c r="I391" s="39">
        <v>10015.9</v>
      </c>
      <c r="J391" s="39">
        <v>4700</v>
      </c>
      <c r="K391" s="39">
        <v>4700</v>
      </c>
      <c r="L391" s="101" t="s">
        <v>1529</v>
      </c>
      <c r="M391" s="157"/>
      <c r="N391" s="157"/>
      <c r="O391" s="87"/>
      <c r="P391" s="101" t="str">
        <f t="shared" si="10"/>
        <v>Освоение 46,9%</v>
      </c>
      <c r="Q391" s="158"/>
      <c r="R391" s="50"/>
    </row>
    <row r="392" spans="1:18" ht="99.75" customHeight="1">
      <c r="A392" s="73" t="s">
        <v>1530</v>
      </c>
      <c r="B392" s="3" t="s">
        <v>812</v>
      </c>
      <c r="C392" s="39">
        <v>23600</v>
      </c>
      <c r="D392" s="39">
        <v>8800</v>
      </c>
      <c r="E392" s="39">
        <v>0</v>
      </c>
      <c r="F392" s="39">
        <v>0</v>
      </c>
      <c r="G392" s="39">
        <v>0</v>
      </c>
      <c r="H392" s="39">
        <v>0</v>
      </c>
      <c r="I392" s="39">
        <v>23600</v>
      </c>
      <c r="J392" s="39">
        <v>8800</v>
      </c>
      <c r="K392" s="39">
        <v>8800</v>
      </c>
      <c r="L392" s="101" t="s">
        <v>1531</v>
      </c>
      <c r="M392" s="157"/>
      <c r="N392" s="157"/>
      <c r="O392" s="87"/>
      <c r="P392" s="101" t="str">
        <f t="shared" si="10"/>
        <v>Освоение 37,3%</v>
      </c>
      <c r="Q392" s="158"/>
      <c r="R392" s="50"/>
    </row>
    <row r="393" spans="1:18" ht="99.75" customHeight="1">
      <c r="A393" s="73" t="s">
        <v>1532</v>
      </c>
      <c r="B393" s="3" t="s">
        <v>813</v>
      </c>
      <c r="C393" s="39">
        <v>37040</v>
      </c>
      <c r="D393" s="39">
        <v>9500</v>
      </c>
      <c r="E393" s="39">
        <v>0</v>
      </c>
      <c r="F393" s="39">
        <v>0</v>
      </c>
      <c r="G393" s="39">
        <v>0</v>
      </c>
      <c r="H393" s="39">
        <v>0</v>
      </c>
      <c r="I393" s="39">
        <v>37040</v>
      </c>
      <c r="J393" s="39">
        <v>9500</v>
      </c>
      <c r="K393" s="39">
        <v>9500</v>
      </c>
      <c r="L393" s="101" t="s">
        <v>1533</v>
      </c>
      <c r="M393" s="157"/>
      <c r="N393" s="157"/>
      <c r="O393" s="87"/>
      <c r="P393" s="101" t="str">
        <f t="shared" si="10"/>
        <v>Освоение 25,6%</v>
      </c>
      <c r="Q393" s="158"/>
      <c r="R393" s="50"/>
    </row>
    <row r="394" spans="1:18" ht="99.75" customHeight="1">
      <c r="A394" s="73" t="s">
        <v>1534</v>
      </c>
      <c r="B394" s="3" t="s">
        <v>814</v>
      </c>
      <c r="C394" s="39">
        <v>39560</v>
      </c>
      <c r="D394" s="39">
        <v>10300</v>
      </c>
      <c r="E394" s="39">
        <v>0</v>
      </c>
      <c r="F394" s="39">
        <v>0</v>
      </c>
      <c r="G394" s="39">
        <v>0</v>
      </c>
      <c r="H394" s="39">
        <v>0</v>
      </c>
      <c r="I394" s="39">
        <v>39560</v>
      </c>
      <c r="J394" s="39">
        <v>10300</v>
      </c>
      <c r="K394" s="39">
        <v>10300</v>
      </c>
      <c r="L394" s="101" t="s">
        <v>1535</v>
      </c>
      <c r="M394" s="157"/>
      <c r="N394" s="157"/>
      <c r="O394" s="87"/>
      <c r="P394" s="101" t="str">
        <f t="shared" si="10"/>
        <v>Освоение 26,0%</v>
      </c>
      <c r="Q394" s="158"/>
      <c r="R394" s="50"/>
    </row>
    <row r="395" spans="1:18" ht="99.75" customHeight="1">
      <c r="A395" s="73" t="s">
        <v>1536</v>
      </c>
      <c r="B395" s="3" t="s">
        <v>815</v>
      </c>
      <c r="C395" s="39">
        <v>2637.8</v>
      </c>
      <c r="D395" s="39">
        <v>2221.61435</v>
      </c>
      <c r="E395" s="39">
        <v>0</v>
      </c>
      <c r="F395" s="39">
        <v>0</v>
      </c>
      <c r="G395" s="39">
        <v>0</v>
      </c>
      <c r="H395" s="39">
        <v>0</v>
      </c>
      <c r="I395" s="39">
        <v>2637.8</v>
      </c>
      <c r="J395" s="39">
        <v>2221.61435</v>
      </c>
      <c r="K395" s="39">
        <v>2221.61435</v>
      </c>
      <c r="L395" s="101" t="s">
        <v>1537</v>
      </c>
      <c r="M395" s="157"/>
      <c r="N395" s="157"/>
      <c r="O395" s="87"/>
      <c r="P395" s="101" t="str">
        <f t="shared" si="10"/>
        <v>Освоение 84,2%</v>
      </c>
      <c r="Q395" s="158"/>
      <c r="R395" s="50"/>
    </row>
    <row r="396" spans="1:18" ht="99.75" customHeight="1">
      <c r="A396" s="73" t="s">
        <v>1538</v>
      </c>
      <c r="B396" s="3" t="s">
        <v>816</v>
      </c>
      <c r="C396" s="39">
        <v>9450</v>
      </c>
      <c r="D396" s="39">
        <v>4243.983</v>
      </c>
      <c r="E396" s="39">
        <v>0</v>
      </c>
      <c r="F396" s="39">
        <v>0</v>
      </c>
      <c r="G396" s="39">
        <v>0</v>
      </c>
      <c r="H396" s="39">
        <v>0</v>
      </c>
      <c r="I396" s="39">
        <v>9450</v>
      </c>
      <c r="J396" s="39">
        <v>4243.983</v>
      </c>
      <c r="K396" s="39">
        <v>4243.983</v>
      </c>
      <c r="L396" s="101" t="s">
        <v>1215</v>
      </c>
      <c r="M396" s="157"/>
      <c r="N396" s="157"/>
      <c r="O396" s="87"/>
      <c r="P396" s="101" t="str">
        <f t="shared" si="10"/>
        <v>Освоение 44,9%</v>
      </c>
      <c r="Q396" s="158"/>
      <c r="R396" s="50"/>
    </row>
    <row r="397" spans="1:18" ht="99.75" customHeight="1">
      <c r="A397" s="77"/>
      <c r="B397" s="6" t="s">
        <v>291</v>
      </c>
      <c r="C397" s="38">
        <v>240000</v>
      </c>
      <c r="D397" s="38">
        <v>19737.094</v>
      </c>
      <c r="E397" s="38">
        <v>0</v>
      </c>
      <c r="F397" s="38">
        <v>0</v>
      </c>
      <c r="G397" s="38">
        <v>0</v>
      </c>
      <c r="H397" s="38">
        <v>0</v>
      </c>
      <c r="I397" s="38">
        <v>240000</v>
      </c>
      <c r="J397" s="38">
        <v>19737.094</v>
      </c>
      <c r="K397" s="38">
        <v>19737.094</v>
      </c>
      <c r="L397" s="100" t="s">
        <v>1409</v>
      </c>
      <c r="M397" s="157"/>
      <c r="N397" s="157"/>
      <c r="O397" s="87"/>
      <c r="P397" s="101" t="str">
        <f t="shared" si="10"/>
        <v>Освоение 8,2%</v>
      </c>
      <c r="Q397" s="158"/>
      <c r="R397" s="50"/>
    </row>
    <row r="398" spans="1:18" ht="99.75" customHeight="1">
      <c r="A398" s="73"/>
      <c r="B398" s="3" t="s">
        <v>285</v>
      </c>
      <c r="C398" s="39">
        <v>240000</v>
      </c>
      <c r="D398" s="39">
        <v>19737.094</v>
      </c>
      <c r="E398" s="39">
        <v>0</v>
      </c>
      <c r="F398" s="39">
        <v>0</v>
      </c>
      <c r="G398" s="39">
        <v>0</v>
      </c>
      <c r="H398" s="39">
        <v>0</v>
      </c>
      <c r="I398" s="39">
        <v>240000</v>
      </c>
      <c r="J398" s="39">
        <v>19737.094</v>
      </c>
      <c r="K398" s="39">
        <v>19737.094</v>
      </c>
      <c r="L398" s="101" t="s">
        <v>1409</v>
      </c>
      <c r="M398" s="157"/>
      <c r="N398" s="157"/>
      <c r="O398" s="87"/>
      <c r="P398" s="101" t="str">
        <f t="shared" si="10"/>
        <v>Освоение 8,2%</v>
      </c>
      <c r="Q398" s="158"/>
      <c r="R398" s="50"/>
    </row>
    <row r="399" spans="1:18" ht="99.75" customHeight="1">
      <c r="A399" s="73" t="s">
        <v>1539</v>
      </c>
      <c r="B399" s="3" t="s">
        <v>817</v>
      </c>
      <c r="C399" s="39">
        <v>100000</v>
      </c>
      <c r="D399" s="39">
        <v>378.624</v>
      </c>
      <c r="E399" s="39">
        <v>0</v>
      </c>
      <c r="F399" s="39">
        <v>0</v>
      </c>
      <c r="G399" s="39">
        <v>0</v>
      </c>
      <c r="H399" s="39">
        <v>0</v>
      </c>
      <c r="I399" s="39">
        <v>100000</v>
      </c>
      <c r="J399" s="39">
        <v>378.624</v>
      </c>
      <c r="K399" s="39">
        <v>378.624</v>
      </c>
      <c r="L399" s="101" t="s">
        <v>1540</v>
      </c>
      <c r="M399" s="157"/>
      <c r="N399" s="157"/>
      <c r="O399" s="87"/>
      <c r="P399" s="101" t="str">
        <f t="shared" si="10"/>
        <v>Освоение 0,4%</v>
      </c>
      <c r="Q399" s="158"/>
      <c r="R399" s="50"/>
    </row>
    <row r="400" spans="1:18" ht="99.75" customHeight="1">
      <c r="A400" s="73" t="s">
        <v>1541</v>
      </c>
      <c r="B400" s="3" t="s">
        <v>818</v>
      </c>
      <c r="C400" s="39">
        <v>19500</v>
      </c>
      <c r="D400" s="39">
        <v>1580.03</v>
      </c>
      <c r="E400" s="39">
        <v>0</v>
      </c>
      <c r="F400" s="39">
        <v>0</v>
      </c>
      <c r="G400" s="39">
        <v>0</v>
      </c>
      <c r="H400" s="39">
        <v>0</v>
      </c>
      <c r="I400" s="39">
        <v>19500</v>
      </c>
      <c r="J400" s="39">
        <v>1580.03</v>
      </c>
      <c r="K400" s="39">
        <v>1580.03</v>
      </c>
      <c r="L400" s="101" t="s">
        <v>1542</v>
      </c>
      <c r="M400" s="157"/>
      <c r="N400" s="157"/>
      <c r="O400" s="87"/>
      <c r="P400" s="101" t="str">
        <f t="shared" si="10"/>
        <v>Освоение 8,1%</v>
      </c>
      <c r="Q400" s="158"/>
      <c r="R400" s="50"/>
    </row>
    <row r="401" spans="1:18" ht="99.75" customHeight="1">
      <c r="A401" s="73" t="s">
        <v>1543</v>
      </c>
      <c r="B401" s="3" t="s">
        <v>819</v>
      </c>
      <c r="C401" s="39">
        <v>42500</v>
      </c>
      <c r="D401" s="39">
        <v>8206.4</v>
      </c>
      <c r="E401" s="39">
        <v>0</v>
      </c>
      <c r="F401" s="39">
        <v>0</v>
      </c>
      <c r="G401" s="39">
        <v>0</v>
      </c>
      <c r="H401" s="39">
        <v>0</v>
      </c>
      <c r="I401" s="39">
        <v>42500</v>
      </c>
      <c r="J401" s="39">
        <v>8206.4</v>
      </c>
      <c r="K401" s="39">
        <v>8206.4</v>
      </c>
      <c r="L401" s="101" t="s">
        <v>1544</v>
      </c>
      <c r="M401" s="157"/>
      <c r="N401" s="157"/>
      <c r="O401" s="87"/>
      <c r="P401" s="101" t="str">
        <f t="shared" si="10"/>
        <v>Освоение 19,3%</v>
      </c>
      <c r="Q401" s="158"/>
      <c r="R401" s="50"/>
    </row>
    <row r="402" spans="1:18" ht="99.75" customHeight="1">
      <c r="A402" s="73" t="s">
        <v>1545</v>
      </c>
      <c r="B402" s="3" t="s">
        <v>820</v>
      </c>
      <c r="C402" s="39">
        <v>18000</v>
      </c>
      <c r="D402" s="39">
        <v>3534.73</v>
      </c>
      <c r="E402" s="39">
        <v>0</v>
      </c>
      <c r="F402" s="39">
        <v>0</v>
      </c>
      <c r="G402" s="39">
        <v>0</v>
      </c>
      <c r="H402" s="39">
        <v>0</v>
      </c>
      <c r="I402" s="39">
        <v>18000</v>
      </c>
      <c r="J402" s="39">
        <v>3534.73</v>
      </c>
      <c r="K402" s="39">
        <v>3534.73</v>
      </c>
      <c r="L402" s="101" t="s">
        <v>1546</v>
      </c>
      <c r="M402" s="157"/>
      <c r="N402" s="157"/>
      <c r="O402" s="87"/>
      <c r="P402" s="101" t="str">
        <f t="shared" si="10"/>
        <v>Освоение 19,6%</v>
      </c>
      <c r="Q402" s="158"/>
      <c r="R402" s="50"/>
    </row>
    <row r="403" spans="1:18" ht="99.75" customHeight="1">
      <c r="A403" s="73" t="s">
        <v>1547</v>
      </c>
      <c r="B403" s="3" t="s">
        <v>821</v>
      </c>
      <c r="C403" s="39">
        <v>20000</v>
      </c>
      <c r="D403" s="39">
        <v>6037.31</v>
      </c>
      <c r="E403" s="39">
        <v>0</v>
      </c>
      <c r="F403" s="39">
        <v>0</v>
      </c>
      <c r="G403" s="39">
        <v>0</v>
      </c>
      <c r="H403" s="39">
        <v>0</v>
      </c>
      <c r="I403" s="39">
        <v>20000</v>
      </c>
      <c r="J403" s="39">
        <v>6037.31</v>
      </c>
      <c r="K403" s="39">
        <v>6037.31</v>
      </c>
      <c r="L403" s="101" t="s">
        <v>1548</v>
      </c>
      <c r="M403" s="157"/>
      <c r="N403" s="157"/>
      <c r="O403" s="87"/>
      <c r="P403" s="101" t="str">
        <f t="shared" si="10"/>
        <v>Освоение 30,2%</v>
      </c>
      <c r="Q403" s="158"/>
      <c r="R403" s="50"/>
    </row>
    <row r="404" spans="1:18" ht="99.75" customHeight="1">
      <c r="A404" s="73" t="s">
        <v>1549</v>
      </c>
      <c r="B404" s="3" t="s">
        <v>822</v>
      </c>
      <c r="C404" s="39">
        <v>40000</v>
      </c>
      <c r="D404" s="39">
        <v>0</v>
      </c>
      <c r="E404" s="39">
        <v>0</v>
      </c>
      <c r="F404" s="39">
        <v>0</v>
      </c>
      <c r="G404" s="39">
        <v>0</v>
      </c>
      <c r="H404" s="39">
        <v>0</v>
      </c>
      <c r="I404" s="39">
        <v>40000</v>
      </c>
      <c r="J404" s="39">
        <v>0</v>
      </c>
      <c r="K404" s="39">
        <v>0</v>
      </c>
      <c r="L404" s="101" t="s">
        <v>1140</v>
      </c>
      <c r="M404" s="157"/>
      <c r="N404" s="157"/>
      <c r="O404" s="87"/>
      <c r="P404" s="101" t="str">
        <f t="shared" si="10"/>
        <v>Освоение 0,0%</v>
      </c>
      <c r="Q404" s="158"/>
      <c r="R404" s="50"/>
    </row>
    <row r="405" spans="1:18" ht="99.75" customHeight="1">
      <c r="A405" s="77"/>
      <c r="B405" s="6" t="s">
        <v>292</v>
      </c>
      <c r="C405" s="38">
        <v>126491.7</v>
      </c>
      <c r="D405" s="38">
        <v>84513.195</v>
      </c>
      <c r="E405" s="38">
        <v>0</v>
      </c>
      <c r="F405" s="38">
        <v>0</v>
      </c>
      <c r="G405" s="38">
        <v>0</v>
      </c>
      <c r="H405" s="38">
        <v>0</v>
      </c>
      <c r="I405" s="38">
        <v>126491.7</v>
      </c>
      <c r="J405" s="38">
        <v>84513.195</v>
      </c>
      <c r="K405" s="38">
        <v>84513.195</v>
      </c>
      <c r="L405" s="100" t="s">
        <v>1550</v>
      </c>
      <c r="M405" s="157"/>
      <c r="N405" s="157"/>
      <c r="O405" s="87"/>
      <c r="P405" s="101" t="str">
        <f t="shared" si="10"/>
        <v>Освоение 66,8%</v>
      </c>
      <c r="Q405" s="158"/>
      <c r="R405" s="50"/>
    </row>
    <row r="406" spans="1:18" ht="99.75" customHeight="1">
      <c r="A406" s="73"/>
      <c r="B406" s="3" t="s">
        <v>281</v>
      </c>
      <c r="C406" s="39">
        <v>100619.7</v>
      </c>
      <c r="D406" s="39">
        <v>74513.195</v>
      </c>
      <c r="E406" s="39">
        <v>0</v>
      </c>
      <c r="F406" s="39">
        <v>0</v>
      </c>
      <c r="G406" s="39">
        <v>0</v>
      </c>
      <c r="H406" s="39">
        <v>0</v>
      </c>
      <c r="I406" s="39">
        <v>100619.7</v>
      </c>
      <c r="J406" s="39">
        <v>74513.195</v>
      </c>
      <c r="K406" s="39">
        <v>74513.195</v>
      </c>
      <c r="L406" s="101" t="s">
        <v>1426</v>
      </c>
      <c r="M406" s="157"/>
      <c r="N406" s="157"/>
      <c r="O406" s="87"/>
      <c r="P406" s="101" t="str">
        <f t="shared" si="10"/>
        <v>Освоение 74,1%</v>
      </c>
      <c r="Q406" s="158"/>
      <c r="R406" s="50"/>
    </row>
    <row r="407" spans="1:18" ht="99.75" customHeight="1">
      <c r="A407" s="73" t="s">
        <v>1551</v>
      </c>
      <c r="B407" s="3" t="s">
        <v>823</v>
      </c>
      <c r="C407" s="39">
        <v>50000</v>
      </c>
      <c r="D407" s="39">
        <v>49546.339</v>
      </c>
      <c r="E407" s="39">
        <v>0</v>
      </c>
      <c r="F407" s="39">
        <v>0</v>
      </c>
      <c r="G407" s="39">
        <v>0</v>
      </c>
      <c r="H407" s="39">
        <v>0</v>
      </c>
      <c r="I407" s="39">
        <v>50000</v>
      </c>
      <c r="J407" s="39">
        <v>49546.339</v>
      </c>
      <c r="K407" s="39">
        <v>49546.339</v>
      </c>
      <c r="L407" s="101" t="s">
        <v>1552</v>
      </c>
      <c r="M407" s="157"/>
      <c r="N407" s="157"/>
      <c r="O407" s="87"/>
      <c r="P407" s="101" t="str">
        <f aca="true" t="shared" si="11" ref="P407:P470">L407</f>
        <v>Освоение 99,1%</v>
      </c>
      <c r="Q407" s="158"/>
      <c r="R407" s="50"/>
    </row>
    <row r="408" spans="1:18" ht="99.75" customHeight="1">
      <c r="A408" s="73" t="s">
        <v>1553</v>
      </c>
      <c r="B408" s="3" t="s">
        <v>824</v>
      </c>
      <c r="C408" s="39">
        <v>50619.7</v>
      </c>
      <c r="D408" s="39">
        <v>24966.856</v>
      </c>
      <c r="E408" s="39">
        <v>0</v>
      </c>
      <c r="F408" s="39">
        <v>0</v>
      </c>
      <c r="G408" s="39">
        <v>0</v>
      </c>
      <c r="H408" s="39">
        <v>0</v>
      </c>
      <c r="I408" s="39">
        <v>50619.7</v>
      </c>
      <c r="J408" s="39">
        <v>24966.856</v>
      </c>
      <c r="K408" s="39">
        <v>24966.856</v>
      </c>
      <c r="L408" s="101" t="s">
        <v>1554</v>
      </c>
      <c r="M408" s="157"/>
      <c r="N408" s="157"/>
      <c r="O408" s="87"/>
      <c r="P408" s="101" t="str">
        <f t="shared" si="11"/>
        <v>Освоение 49,3%</v>
      </c>
      <c r="Q408" s="158"/>
      <c r="R408" s="50"/>
    </row>
    <row r="409" spans="1:18" ht="99.75" customHeight="1">
      <c r="A409" s="73"/>
      <c r="B409" s="3" t="s">
        <v>293</v>
      </c>
      <c r="C409" s="39">
        <v>25872</v>
      </c>
      <c r="D409" s="39">
        <v>10000</v>
      </c>
      <c r="E409" s="39">
        <v>0</v>
      </c>
      <c r="F409" s="39">
        <v>0</v>
      </c>
      <c r="G409" s="39">
        <v>0</v>
      </c>
      <c r="H409" s="39">
        <v>0</v>
      </c>
      <c r="I409" s="39">
        <v>25872</v>
      </c>
      <c r="J409" s="39">
        <v>10000</v>
      </c>
      <c r="K409" s="39">
        <v>10000</v>
      </c>
      <c r="L409" s="101" t="s">
        <v>1555</v>
      </c>
      <c r="M409" s="157"/>
      <c r="N409" s="157"/>
      <c r="O409" s="87"/>
      <c r="P409" s="101" t="str">
        <f t="shared" si="11"/>
        <v>Освоение 38,7%</v>
      </c>
      <c r="Q409" s="158"/>
      <c r="R409" s="50"/>
    </row>
    <row r="410" spans="1:18" ht="99.75" customHeight="1">
      <c r="A410" s="73" t="s">
        <v>1556</v>
      </c>
      <c r="B410" s="3" t="s">
        <v>825</v>
      </c>
      <c r="C410" s="39">
        <v>25872</v>
      </c>
      <c r="D410" s="39">
        <v>10000</v>
      </c>
      <c r="E410" s="39">
        <v>0</v>
      </c>
      <c r="F410" s="39">
        <v>0</v>
      </c>
      <c r="G410" s="39">
        <v>0</v>
      </c>
      <c r="H410" s="39">
        <v>0</v>
      </c>
      <c r="I410" s="39">
        <v>25872</v>
      </c>
      <c r="J410" s="39">
        <v>10000</v>
      </c>
      <c r="K410" s="39">
        <v>10000</v>
      </c>
      <c r="L410" s="101" t="s">
        <v>1555</v>
      </c>
      <c r="M410" s="157"/>
      <c r="N410" s="157"/>
      <c r="O410" s="87"/>
      <c r="P410" s="101" t="str">
        <f t="shared" si="11"/>
        <v>Освоение 38,7%</v>
      </c>
      <c r="Q410" s="158"/>
      <c r="R410" s="50"/>
    </row>
    <row r="411" spans="1:18" ht="99.75" customHeight="1">
      <c r="A411" s="77"/>
      <c r="B411" s="6" t="s">
        <v>294</v>
      </c>
      <c r="C411" s="38">
        <v>2970746.3</v>
      </c>
      <c r="D411" s="38">
        <v>1457112.84858</v>
      </c>
      <c r="E411" s="38">
        <v>0</v>
      </c>
      <c r="F411" s="38">
        <v>0</v>
      </c>
      <c r="G411" s="38">
        <v>0</v>
      </c>
      <c r="H411" s="38">
        <v>0</v>
      </c>
      <c r="I411" s="38">
        <v>2970746.3</v>
      </c>
      <c r="J411" s="38">
        <v>1457112.84858</v>
      </c>
      <c r="K411" s="38">
        <v>1457088.29093</v>
      </c>
      <c r="L411" s="100" t="s">
        <v>1557</v>
      </c>
      <c r="M411" s="157"/>
      <c r="N411" s="157"/>
      <c r="O411" s="87"/>
      <c r="P411" s="101" t="str">
        <f t="shared" si="11"/>
        <v>Освоение 49,0%</v>
      </c>
      <c r="Q411" s="158"/>
      <c r="R411" s="50"/>
    </row>
    <row r="412" spans="1:18" ht="99.75" customHeight="1">
      <c r="A412" s="73"/>
      <c r="B412" s="3" t="s">
        <v>285</v>
      </c>
      <c r="C412" s="39">
        <v>2970746.3</v>
      </c>
      <c r="D412" s="39">
        <v>1457112.84858</v>
      </c>
      <c r="E412" s="39">
        <v>0</v>
      </c>
      <c r="F412" s="39">
        <v>0</v>
      </c>
      <c r="G412" s="39">
        <v>0</v>
      </c>
      <c r="H412" s="39">
        <v>0</v>
      </c>
      <c r="I412" s="39">
        <v>2970746.3</v>
      </c>
      <c r="J412" s="39">
        <v>1457112.84858</v>
      </c>
      <c r="K412" s="39">
        <v>1457088.29093</v>
      </c>
      <c r="L412" s="101" t="s">
        <v>1557</v>
      </c>
      <c r="M412" s="157"/>
      <c r="N412" s="157"/>
      <c r="O412" s="87"/>
      <c r="P412" s="101" t="str">
        <f t="shared" si="11"/>
        <v>Освоение 49,0%</v>
      </c>
      <c r="Q412" s="158"/>
      <c r="R412" s="50"/>
    </row>
    <row r="413" spans="1:18" ht="99.75" customHeight="1">
      <c r="A413" s="73" t="s">
        <v>1558</v>
      </c>
      <c r="B413" s="3" t="s">
        <v>826</v>
      </c>
      <c r="C413" s="39">
        <v>551029</v>
      </c>
      <c r="D413" s="39">
        <v>499885.37969</v>
      </c>
      <c r="E413" s="39">
        <v>0</v>
      </c>
      <c r="F413" s="39">
        <v>0</v>
      </c>
      <c r="G413" s="39">
        <v>0</v>
      </c>
      <c r="H413" s="39">
        <v>0</v>
      </c>
      <c r="I413" s="39">
        <v>551029</v>
      </c>
      <c r="J413" s="39">
        <v>499885.37969</v>
      </c>
      <c r="K413" s="39">
        <v>500099.89</v>
      </c>
      <c r="L413" s="101" t="s">
        <v>1559</v>
      </c>
      <c r="M413" s="157"/>
      <c r="N413" s="157"/>
      <c r="O413" s="87"/>
      <c r="P413" s="101" t="str">
        <f t="shared" si="11"/>
        <v>Освоение 90,8%</v>
      </c>
      <c r="Q413" s="158"/>
      <c r="R413" s="50"/>
    </row>
    <row r="414" spans="1:18" ht="99.75" customHeight="1">
      <c r="A414" s="73" t="s">
        <v>1560</v>
      </c>
      <c r="B414" s="3" t="s">
        <v>827</v>
      </c>
      <c r="C414" s="39">
        <v>153598.3</v>
      </c>
      <c r="D414" s="39">
        <v>64728.4108</v>
      </c>
      <c r="E414" s="39">
        <v>0</v>
      </c>
      <c r="F414" s="39">
        <v>0</v>
      </c>
      <c r="G414" s="39">
        <v>0</v>
      </c>
      <c r="H414" s="39">
        <v>0</v>
      </c>
      <c r="I414" s="39">
        <v>153598.3</v>
      </c>
      <c r="J414" s="39">
        <v>64728.4108</v>
      </c>
      <c r="K414" s="39">
        <v>64728.411</v>
      </c>
      <c r="L414" s="101" t="s">
        <v>1561</v>
      </c>
      <c r="M414" s="157"/>
      <c r="N414" s="157"/>
      <c r="O414" s="87"/>
      <c r="P414" s="101" t="str">
        <f t="shared" si="11"/>
        <v>Освоение 42,1%</v>
      </c>
      <c r="Q414" s="158"/>
      <c r="R414" s="50"/>
    </row>
    <row r="415" spans="1:18" ht="99.75" customHeight="1">
      <c r="A415" s="73" t="s">
        <v>1562</v>
      </c>
      <c r="B415" s="3" t="s">
        <v>828</v>
      </c>
      <c r="C415" s="39">
        <v>662341.8</v>
      </c>
      <c r="D415" s="39">
        <v>506295.10676</v>
      </c>
      <c r="E415" s="39">
        <v>0</v>
      </c>
      <c r="F415" s="39">
        <v>0</v>
      </c>
      <c r="G415" s="39">
        <v>0</v>
      </c>
      <c r="H415" s="39">
        <v>0</v>
      </c>
      <c r="I415" s="39">
        <v>662341.8</v>
      </c>
      <c r="J415" s="39">
        <v>506295.10676</v>
      </c>
      <c r="K415" s="39">
        <v>506295.107</v>
      </c>
      <c r="L415" s="101" t="s">
        <v>1563</v>
      </c>
      <c r="M415" s="157"/>
      <c r="N415" s="157"/>
      <c r="O415" s="87"/>
      <c r="P415" s="101" t="str">
        <f t="shared" si="11"/>
        <v>Освоение 76,4%</v>
      </c>
      <c r="Q415" s="158"/>
      <c r="R415" s="50"/>
    </row>
    <row r="416" spans="1:18" ht="99.75" customHeight="1">
      <c r="A416" s="73" t="s">
        <v>1564</v>
      </c>
      <c r="B416" s="3" t="s">
        <v>829</v>
      </c>
      <c r="C416" s="39">
        <v>212596</v>
      </c>
      <c r="D416" s="39">
        <v>19082.37419</v>
      </c>
      <c r="E416" s="39">
        <v>0</v>
      </c>
      <c r="F416" s="39">
        <v>0</v>
      </c>
      <c r="G416" s="39">
        <v>0</v>
      </c>
      <c r="H416" s="39">
        <v>0</v>
      </c>
      <c r="I416" s="39">
        <v>212596</v>
      </c>
      <c r="J416" s="39">
        <v>19082.37419</v>
      </c>
      <c r="K416" s="39">
        <v>18596.94</v>
      </c>
      <c r="L416" s="101" t="s">
        <v>1565</v>
      </c>
      <c r="M416" s="157"/>
      <c r="N416" s="157"/>
      <c r="O416" s="87"/>
      <c r="P416" s="101" t="str">
        <f t="shared" si="11"/>
        <v>Освоение 8,7%</v>
      </c>
      <c r="Q416" s="158"/>
      <c r="R416" s="50"/>
    </row>
    <row r="417" spans="1:18" ht="99.75" customHeight="1">
      <c r="A417" s="73" t="s">
        <v>1566</v>
      </c>
      <c r="B417" s="3" t="s">
        <v>830</v>
      </c>
      <c r="C417" s="39">
        <v>50000</v>
      </c>
      <c r="D417" s="39">
        <v>0</v>
      </c>
      <c r="E417" s="39">
        <v>0</v>
      </c>
      <c r="F417" s="39">
        <v>0</v>
      </c>
      <c r="G417" s="39">
        <v>0</v>
      </c>
      <c r="H417" s="39">
        <v>0</v>
      </c>
      <c r="I417" s="39">
        <v>50000</v>
      </c>
      <c r="J417" s="39">
        <v>0</v>
      </c>
      <c r="K417" s="39">
        <v>0</v>
      </c>
      <c r="L417" s="101" t="s">
        <v>1140</v>
      </c>
      <c r="M417" s="157"/>
      <c r="N417" s="157"/>
      <c r="O417" s="87"/>
      <c r="P417" s="101" t="str">
        <f t="shared" si="11"/>
        <v>Освоение 0,0%</v>
      </c>
      <c r="Q417" s="158"/>
      <c r="R417" s="50"/>
    </row>
    <row r="418" spans="1:18" ht="99.75" customHeight="1">
      <c r="A418" s="73" t="s">
        <v>1567</v>
      </c>
      <c r="B418" s="3" t="s">
        <v>831</v>
      </c>
      <c r="C418" s="39">
        <v>7233</v>
      </c>
      <c r="D418" s="39">
        <v>2005.089</v>
      </c>
      <c r="E418" s="39">
        <v>0</v>
      </c>
      <c r="F418" s="39">
        <v>0</v>
      </c>
      <c r="G418" s="39">
        <v>0</v>
      </c>
      <c r="H418" s="39">
        <v>0</v>
      </c>
      <c r="I418" s="39">
        <v>7233</v>
      </c>
      <c r="J418" s="39">
        <v>2005.089</v>
      </c>
      <c r="K418" s="39">
        <v>2005.089</v>
      </c>
      <c r="L418" s="101" t="s">
        <v>1568</v>
      </c>
      <c r="M418" s="157"/>
      <c r="N418" s="157"/>
      <c r="O418" s="87"/>
      <c r="P418" s="101" t="str">
        <f t="shared" si="11"/>
        <v>Освоение 27,7%</v>
      </c>
      <c r="Q418" s="158"/>
      <c r="R418" s="50"/>
    </row>
    <row r="419" spans="1:18" ht="99.75" customHeight="1">
      <c r="A419" s="73" t="s">
        <v>1569</v>
      </c>
      <c r="B419" s="3" t="s">
        <v>832</v>
      </c>
      <c r="C419" s="39">
        <v>3978.1</v>
      </c>
      <c r="D419" s="39">
        <v>1998.66893</v>
      </c>
      <c r="E419" s="39">
        <v>0</v>
      </c>
      <c r="F419" s="39">
        <v>0</v>
      </c>
      <c r="G419" s="39">
        <v>0</v>
      </c>
      <c r="H419" s="39">
        <v>0</v>
      </c>
      <c r="I419" s="39">
        <v>3978.1</v>
      </c>
      <c r="J419" s="39">
        <v>1998.66893</v>
      </c>
      <c r="K419" s="39">
        <v>1998.66893</v>
      </c>
      <c r="L419" s="101" t="s">
        <v>1570</v>
      </c>
      <c r="M419" s="157"/>
      <c r="N419" s="157"/>
      <c r="O419" s="87"/>
      <c r="P419" s="101" t="str">
        <f t="shared" si="11"/>
        <v>Освоение 50,2%</v>
      </c>
      <c r="Q419" s="158"/>
      <c r="R419" s="50"/>
    </row>
    <row r="420" spans="1:18" ht="99.75" customHeight="1">
      <c r="A420" s="73" t="s">
        <v>1571</v>
      </c>
      <c r="B420" s="3" t="s">
        <v>833</v>
      </c>
      <c r="C420" s="39">
        <v>10248.5</v>
      </c>
      <c r="D420" s="39">
        <v>0</v>
      </c>
      <c r="E420" s="39">
        <v>0</v>
      </c>
      <c r="F420" s="39">
        <v>0</v>
      </c>
      <c r="G420" s="39">
        <v>0</v>
      </c>
      <c r="H420" s="39">
        <v>0</v>
      </c>
      <c r="I420" s="39">
        <v>10248.5</v>
      </c>
      <c r="J420" s="39">
        <v>0</v>
      </c>
      <c r="K420" s="39">
        <v>0</v>
      </c>
      <c r="L420" s="101" t="s">
        <v>1140</v>
      </c>
      <c r="M420" s="157"/>
      <c r="N420" s="157"/>
      <c r="O420" s="87"/>
      <c r="P420" s="101" t="str">
        <f t="shared" si="11"/>
        <v>Освоение 0,0%</v>
      </c>
      <c r="Q420" s="158"/>
      <c r="R420" s="50"/>
    </row>
    <row r="421" spans="1:18" ht="99.75" customHeight="1">
      <c r="A421" s="73" t="s">
        <v>1572</v>
      </c>
      <c r="B421" s="3" t="s">
        <v>834</v>
      </c>
      <c r="C421" s="39">
        <v>15453.9</v>
      </c>
      <c r="D421" s="39">
        <v>0</v>
      </c>
      <c r="E421" s="39">
        <v>0</v>
      </c>
      <c r="F421" s="39">
        <v>0</v>
      </c>
      <c r="G421" s="39">
        <v>0</v>
      </c>
      <c r="H421" s="39">
        <v>0</v>
      </c>
      <c r="I421" s="39">
        <v>15453.9</v>
      </c>
      <c r="J421" s="39">
        <v>0</v>
      </c>
      <c r="K421" s="39">
        <v>0</v>
      </c>
      <c r="L421" s="101" t="s">
        <v>1140</v>
      </c>
      <c r="M421" s="157"/>
      <c r="N421" s="157"/>
      <c r="O421" s="87"/>
      <c r="P421" s="101" t="str">
        <f t="shared" si="11"/>
        <v>Освоение 0,0%</v>
      </c>
      <c r="Q421" s="158"/>
      <c r="R421" s="50"/>
    </row>
    <row r="422" spans="1:18" ht="99.75" customHeight="1">
      <c r="A422" s="73" t="s">
        <v>1573</v>
      </c>
      <c r="B422" s="3" t="s">
        <v>835</v>
      </c>
      <c r="C422" s="39">
        <v>6314.7</v>
      </c>
      <c r="D422" s="39">
        <v>0</v>
      </c>
      <c r="E422" s="39">
        <v>0</v>
      </c>
      <c r="F422" s="39">
        <v>0</v>
      </c>
      <c r="G422" s="39">
        <v>0</v>
      </c>
      <c r="H422" s="39">
        <v>0</v>
      </c>
      <c r="I422" s="39">
        <v>6314.7</v>
      </c>
      <c r="J422" s="39">
        <v>0</v>
      </c>
      <c r="K422" s="39">
        <v>0</v>
      </c>
      <c r="L422" s="101" t="s">
        <v>1140</v>
      </c>
      <c r="M422" s="157"/>
      <c r="N422" s="157"/>
      <c r="O422" s="87"/>
      <c r="P422" s="101" t="str">
        <f t="shared" si="11"/>
        <v>Освоение 0,0%</v>
      </c>
      <c r="Q422" s="158"/>
      <c r="R422" s="50"/>
    </row>
    <row r="423" spans="1:18" ht="99.75" customHeight="1">
      <c r="A423" s="73" t="s">
        <v>1574</v>
      </c>
      <c r="B423" s="3" t="s">
        <v>836</v>
      </c>
      <c r="C423" s="39">
        <v>25900</v>
      </c>
      <c r="D423" s="39">
        <v>8863.974</v>
      </c>
      <c r="E423" s="39">
        <v>0</v>
      </c>
      <c r="F423" s="39">
        <v>0</v>
      </c>
      <c r="G423" s="39">
        <v>0</v>
      </c>
      <c r="H423" s="39">
        <v>0</v>
      </c>
      <c r="I423" s="39">
        <v>25900</v>
      </c>
      <c r="J423" s="39">
        <v>8863.974</v>
      </c>
      <c r="K423" s="39">
        <v>8863.974</v>
      </c>
      <c r="L423" s="101" t="s">
        <v>1575</v>
      </c>
      <c r="M423" s="157"/>
      <c r="N423" s="157"/>
      <c r="O423" s="87"/>
      <c r="P423" s="101" t="str">
        <f t="shared" si="11"/>
        <v>Освоение 34,2%</v>
      </c>
      <c r="Q423" s="158"/>
      <c r="R423" s="50"/>
    </row>
    <row r="424" spans="1:18" ht="99.75" customHeight="1">
      <c r="A424" s="73" t="s">
        <v>1576</v>
      </c>
      <c r="B424" s="3" t="s">
        <v>837</v>
      </c>
      <c r="C424" s="39">
        <v>63000</v>
      </c>
      <c r="D424" s="39">
        <v>8042.738</v>
      </c>
      <c r="E424" s="39">
        <v>0</v>
      </c>
      <c r="F424" s="39">
        <v>0</v>
      </c>
      <c r="G424" s="39">
        <v>0</v>
      </c>
      <c r="H424" s="39">
        <v>0</v>
      </c>
      <c r="I424" s="39">
        <v>63000</v>
      </c>
      <c r="J424" s="39">
        <v>8042.738</v>
      </c>
      <c r="K424" s="39">
        <v>8042.738</v>
      </c>
      <c r="L424" s="101" t="s">
        <v>1577</v>
      </c>
      <c r="M424" s="157"/>
      <c r="N424" s="157"/>
      <c r="O424" s="87"/>
      <c r="P424" s="101" t="str">
        <f t="shared" si="11"/>
        <v>Освоение 12,8%</v>
      </c>
      <c r="Q424" s="158"/>
      <c r="R424" s="50"/>
    </row>
    <row r="425" spans="1:18" ht="99.75" customHeight="1">
      <c r="A425" s="73" t="s">
        <v>1578</v>
      </c>
      <c r="B425" s="3" t="s">
        <v>838</v>
      </c>
      <c r="C425" s="39">
        <v>49000</v>
      </c>
      <c r="D425" s="39">
        <v>0</v>
      </c>
      <c r="E425" s="39">
        <v>0</v>
      </c>
      <c r="F425" s="39">
        <v>0</v>
      </c>
      <c r="G425" s="39">
        <v>0</v>
      </c>
      <c r="H425" s="39">
        <v>0</v>
      </c>
      <c r="I425" s="39">
        <v>49000</v>
      </c>
      <c r="J425" s="39">
        <v>0</v>
      </c>
      <c r="K425" s="39">
        <v>0</v>
      </c>
      <c r="L425" s="101" t="s">
        <v>1140</v>
      </c>
      <c r="M425" s="157"/>
      <c r="N425" s="157"/>
      <c r="O425" s="87"/>
      <c r="P425" s="101" t="str">
        <f t="shared" si="11"/>
        <v>Освоение 0,0%</v>
      </c>
      <c r="Q425" s="158"/>
      <c r="R425" s="50"/>
    </row>
    <row r="426" spans="1:18" ht="99.75" customHeight="1">
      <c r="A426" s="73" t="s">
        <v>1579</v>
      </c>
      <c r="B426" s="3" t="s">
        <v>839</v>
      </c>
      <c r="C426" s="39">
        <v>4170.4</v>
      </c>
      <c r="D426" s="39">
        <v>502.89</v>
      </c>
      <c r="E426" s="39">
        <v>0</v>
      </c>
      <c r="F426" s="39">
        <v>0</v>
      </c>
      <c r="G426" s="39">
        <v>0</v>
      </c>
      <c r="H426" s="39">
        <v>0</v>
      </c>
      <c r="I426" s="39">
        <v>4170.4</v>
      </c>
      <c r="J426" s="39">
        <v>502.89</v>
      </c>
      <c r="K426" s="39">
        <v>502.89</v>
      </c>
      <c r="L426" s="101" t="s">
        <v>1580</v>
      </c>
      <c r="M426" s="157"/>
      <c r="N426" s="157"/>
      <c r="O426" s="87"/>
      <c r="P426" s="101" t="str">
        <f t="shared" si="11"/>
        <v>Освоение 12,1%</v>
      </c>
      <c r="Q426" s="158"/>
      <c r="R426" s="50"/>
    </row>
    <row r="427" spans="1:18" ht="99.75" customHeight="1">
      <c r="A427" s="73" t="s">
        <v>1581</v>
      </c>
      <c r="B427" s="3" t="s">
        <v>840</v>
      </c>
      <c r="C427" s="39">
        <v>7199.2</v>
      </c>
      <c r="D427" s="39">
        <v>2816.031</v>
      </c>
      <c r="E427" s="39">
        <v>0</v>
      </c>
      <c r="F427" s="39">
        <v>0</v>
      </c>
      <c r="G427" s="39">
        <v>0</v>
      </c>
      <c r="H427" s="39">
        <v>0</v>
      </c>
      <c r="I427" s="39">
        <v>7199.2</v>
      </c>
      <c r="J427" s="39">
        <v>2816.031</v>
      </c>
      <c r="K427" s="39">
        <v>2816.031</v>
      </c>
      <c r="L427" s="101" t="s">
        <v>1582</v>
      </c>
      <c r="M427" s="157"/>
      <c r="N427" s="157"/>
      <c r="O427" s="87"/>
      <c r="P427" s="101" t="str">
        <f t="shared" si="11"/>
        <v>Освоение 39,1%</v>
      </c>
      <c r="Q427" s="158"/>
      <c r="R427" s="50"/>
    </row>
    <row r="428" spans="1:18" ht="99.75" customHeight="1">
      <c r="A428" s="73" t="s">
        <v>1583</v>
      </c>
      <c r="B428" s="3" t="s">
        <v>841</v>
      </c>
      <c r="C428" s="39">
        <v>8520.9</v>
      </c>
      <c r="D428" s="39">
        <v>0</v>
      </c>
      <c r="E428" s="39">
        <v>0</v>
      </c>
      <c r="F428" s="39">
        <v>0</v>
      </c>
      <c r="G428" s="39">
        <v>0</v>
      </c>
      <c r="H428" s="39">
        <v>0</v>
      </c>
      <c r="I428" s="39">
        <v>8520.9</v>
      </c>
      <c r="J428" s="39">
        <v>0</v>
      </c>
      <c r="K428" s="39">
        <v>0</v>
      </c>
      <c r="L428" s="101" t="s">
        <v>1140</v>
      </c>
      <c r="M428" s="157"/>
      <c r="N428" s="157"/>
      <c r="O428" s="87"/>
      <c r="P428" s="101" t="str">
        <f t="shared" si="11"/>
        <v>Освоение 0,0%</v>
      </c>
      <c r="Q428" s="158"/>
      <c r="R428" s="50"/>
    </row>
    <row r="429" spans="1:18" ht="99.75" customHeight="1">
      <c r="A429" s="73" t="s">
        <v>1584</v>
      </c>
      <c r="B429" s="3" t="s">
        <v>842</v>
      </c>
      <c r="C429" s="39">
        <v>66500</v>
      </c>
      <c r="D429" s="39">
        <v>17379.088</v>
      </c>
      <c r="E429" s="39">
        <v>0</v>
      </c>
      <c r="F429" s="39">
        <v>0</v>
      </c>
      <c r="G429" s="39">
        <v>0</v>
      </c>
      <c r="H429" s="39">
        <v>0</v>
      </c>
      <c r="I429" s="39">
        <v>66500</v>
      </c>
      <c r="J429" s="39">
        <v>17379.088</v>
      </c>
      <c r="K429" s="39">
        <v>17379.088</v>
      </c>
      <c r="L429" s="101" t="s">
        <v>1585</v>
      </c>
      <c r="M429" s="157"/>
      <c r="N429" s="157"/>
      <c r="O429" s="87"/>
      <c r="P429" s="101" t="str">
        <f t="shared" si="11"/>
        <v>Освоение 26,1%</v>
      </c>
      <c r="Q429" s="158"/>
      <c r="R429" s="50"/>
    </row>
    <row r="430" spans="1:18" ht="99.75" customHeight="1">
      <c r="A430" s="73" t="s">
        <v>1586</v>
      </c>
      <c r="B430" s="3" t="s">
        <v>843</v>
      </c>
      <c r="C430" s="39">
        <v>75600</v>
      </c>
      <c r="D430" s="39">
        <v>0</v>
      </c>
      <c r="E430" s="39">
        <v>0</v>
      </c>
      <c r="F430" s="39">
        <v>0</v>
      </c>
      <c r="G430" s="39">
        <v>0</v>
      </c>
      <c r="H430" s="39">
        <v>0</v>
      </c>
      <c r="I430" s="39">
        <v>75600</v>
      </c>
      <c r="J430" s="39">
        <v>0</v>
      </c>
      <c r="K430" s="39">
        <v>0</v>
      </c>
      <c r="L430" s="101" t="s">
        <v>1140</v>
      </c>
      <c r="M430" s="157"/>
      <c r="N430" s="157"/>
      <c r="O430" s="87"/>
      <c r="P430" s="101" t="str">
        <f t="shared" si="11"/>
        <v>Освоение 0,0%</v>
      </c>
      <c r="Q430" s="158"/>
      <c r="R430" s="50"/>
    </row>
    <row r="431" spans="1:18" ht="99.75" customHeight="1">
      <c r="A431" s="73" t="s">
        <v>1587</v>
      </c>
      <c r="B431" s="3" t="s">
        <v>844</v>
      </c>
      <c r="C431" s="39">
        <v>922022.5</v>
      </c>
      <c r="D431" s="39">
        <v>251524.3164</v>
      </c>
      <c r="E431" s="39">
        <v>0</v>
      </c>
      <c r="F431" s="39">
        <v>0</v>
      </c>
      <c r="G431" s="39">
        <v>0</v>
      </c>
      <c r="H431" s="39">
        <v>0</v>
      </c>
      <c r="I431" s="39">
        <v>922022.5</v>
      </c>
      <c r="J431" s="39">
        <v>251524.3164</v>
      </c>
      <c r="K431" s="39">
        <v>251770.682</v>
      </c>
      <c r="L431" s="101" t="s">
        <v>1588</v>
      </c>
      <c r="M431" s="157"/>
      <c r="N431" s="157"/>
      <c r="O431" s="87"/>
      <c r="P431" s="101" t="str">
        <f t="shared" si="11"/>
        <v>Освоение 27,3%</v>
      </c>
      <c r="Q431" s="158"/>
      <c r="R431" s="50"/>
    </row>
    <row r="432" spans="1:18" ht="99.75" customHeight="1">
      <c r="A432" s="73" t="s">
        <v>1589</v>
      </c>
      <c r="B432" s="3" t="s">
        <v>845</v>
      </c>
      <c r="C432" s="39">
        <v>76040</v>
      </c>
      <c r="D432" s="39">
        <v>73988.78181</v>
      </c>
      <c r="E432" s="39">
        <v>0</v>
      </c>
      <c r="F432" s="39">
        <v>0</v>
      </c>
      <c r="G432" s="39">
        <v>0</v>
      </c>
      <c r="H432" s="39">
        <v>0</v>
      </c>
      <c r="I432" s="39">
        <v>76040</v>
      </c>
      <c r="J432" s="39">
        <v>73988.78181</v>
      </c>
      <c r="K432" s="39">
        <v>73988.782</v>
      </c>
      <c r="L432" s="101" t="s">
        <v>1333</v>
      </c>
      <c r="M432" s="157"/>
      <c r="N432" s="157"/>
      <c r="O432" s="87"/>
      <c r="P432" s="101" t="str">
        <f t="shared" si="11"/>
        <v>Освоение 97,3%</v>
      </c>
      <c r="Q432" s="158"/>
      <c r="R432" s="50"/>
    </row>
    <row r="433" spans="1:18" ht="99.75" customHeight="1">
      <c r="A433" s="77"/>
      <c r="B433" s="6" t="s">
        <v>295</v>
      </c>
      <c r="C433" s="38">
        <v>4278.2</v>
      </c>
      <c r="D433" s="38">
        <v>0</v>
      </c>
      <c r="E433" s="38">
        <v>0</v>
      </c>
      <c r="F433" s="38">
        <v>0</v>
      </c>
      <c r="G433" s="38">
        <v>0</v>
      </c>
      <c r="H433" s="38">
        <v>0</v>
      </c>
      <c r="I433" s="38">
        <v>4278.2</v>
      </c>
      <c r="J433" s="38">
        <v>0</v>
      </c>
      <c r="K433" s="38">
        <v>0</v>
      </c>
      <c r="L433" s="100" t="s">
        <v>1140</v>
      </c>
      <c r="M433" s="157"/>
      <c r="N433" s="157"/>
      <c r="O433" s="87"/>
      <c r="P433" s="101" t="str">
        <f t="shared" si="11"/>
        <v>Освоение 0,0%</v>
      </c>
      <c r="Q433" s="158"/>
      <c r="R433" s="50"/>
    </row>
    <row r="434" spans="1:18" ht="99.75" customHeight="1">
      <c r="A434" s="73"/>
      <c r="B434" s="3" t="s">
        <v>283</v>
      </c>
      <c r="C434" s="39">
        <v>4278.2</v>
      </c>
      <c r="D434" s="39">
        <v>0</v>
      </c>
      <c r="E434" s="39">
        <v>0</v>
      </c>
      <c r="F434" s="39">
        <v>0</v>
      </c>
      <c r="G434" s="39">
        <v>0</v>
      </c>
      <c r="H434" s="39">
        <v>0</v>
      </c>
      <c r="I434" s="39">
        <v>4278.2</v>
      </c>
      <c r="J434" s="39">
        <v>0</v>
      </c>
      <c r="K434" s="39">
        <v>0</v>
      </c>
      <c r="L434" s="101" t="s">
        <v>1140</v>
      </c>
      <c r="M434" s="157"/>
      <c r="N434" s="157"/>
      <c r="O434" s="87"/>
      <c r="P434" s="101" t="str">
        <f t="shared" si="11"/>
        <v>Освоение 0,0%</v>
      </c>
      <c r="Q434" s="158"/>
      <c r="R434" s="50"/>
    </row>
    <row r="435" spans="1:18" ht="99.75" customHeight="1">
      <c r="A435" s="73" t="s">
        <v>1590</v>
      </c>
      <c r="B435" s="3" t="s">
        <v>846</v>
      </c>
      <c r="C435" s="39">
        <v>1402.5</v>
      </c>
      <c r="D435" s="39">
        <v>0</v>
      </c>
      <c r="E435" s="39">
        <v>0</v>
      </c>
      <c r="F435" s="39">
        <v>0</v>
      </c>
      <c r="G435" s="39">
        <v>0</v>
      </c>
      <c r="H435" s="39">
        <v>0</v>
      </c>
      <c r="I435" s="39">
        <v>1402.5</v>
      </c>
      <c r="J435" s="39">
        <v>0</v>
      </c>
      <c r="K435" s="39">
        <v>0</v>
      </c>
      <c r="L435" s="101" t="s">
        <v>1140</v>
      </c>
      <c r="M435" s="157"/>
      <c r="N435" s="157"/>
      <c r="O435" s="87"/>
      <c r="P435" s="101" t="str">
        <f t="shared" si="11"/>
        <v>Освоение 0,0%</v>
      </c>
      <c r="Q435" s="158"/>
      <c r="R435" s="50"/>
    </row>
    <row r="436" spans="1:18" ht="99.75" customHeight="1">
      <c r="A436" s="73" t="s">
        <v>1591</v>
      </c>
      <c r="B436" s="3" t="s">
        <v>847</v>
      </c>
      <c r="C436" s="39">
        <v>2875.7</v>
      </c>
      <c r="D436" s="39">
        <v>0</v>
      </c>
      <c r="E436" s="39">
        <v>0</v>
      </c>
      <c r="F436" s="39">
        <v>0</v>
      </c>
      <c r="G436" s="39">
        <v>0</v>
      </c>
      <c r="H436" s="39">
        <v>0</v>
      </c>
      <c r="I436" s="39">
        <v>2875.7</v>
      </c>
      <c r="J436" s="39">
        <v>0</v>
      </c>
      <c r="K436" s="39">
        <v>0</v>
      </c>
      <c r="L436" s="101" t="s">
        <v>1140</v>
      </c>
      <c r="M436" s="157"/>
      <c r="N436" s="157"/>
      <c r="O436" s="87"/>
      <c r="P436" s="101" t="str">
        <f t="shared" si="11"/>
        <v>Освоение 0,0%</v>
      </c>
      <c r="Q436" s="158"/>
      <c r="R436" s="50"/>
    </row>
    <row r="437" spans="1:18" ht="99.75" customHeight="1">
      <c r="A437" s="77"/>
      <c r="B437" s="6" t="s">
        <v>296</v>
      </c>
      <c r="C437" s="38">
        <v>2602387</v>
      </c>
      <c r="D437" s="38">
        <v>911021.51916</v>
      </c>
      <c r="E437" s="38">
        <v>0</v>
      </c>
      <c r="F437" s="38">
        <v>0</v>
      </c>
      <c r="G437" s="38">
        <v>0</v>
      </c>
      <c r="H437" s="38">
        <v>0</v>
      </c>
      <c r="I437" s="38">
        <v>2602387</v>
      </c>
      <c r="J437" s="38">
        <v>911021.51916</v>
      </c>
      <c r="K437" s="38">
        <v>913124.519</v>
      </c>
      <c r="L437" s="100" t="s">
        <v>1592</v>
      </c>
      <c r="M437" s="157"/>
      <c r="N437" s="157"/>
      <c r="O437" s="87"/>
      <c r="P437" s="101" t="str">
        <f t="shared" si="11"/>
        <v>Освоение 35,1%</v>
      </c>
      <c r="Q437" s="158"/>
      <c r="R437" s="50"/>
    </row>
    <row r="438" spans="1:18" ht="99.75" customHeight="1">
      <c r="A438" s="73"/>
      <c r="B438" s="3" t="s">
        <v>265</v>
      </c>
      <c r="C438" s="39">
        <v>2602387</v>
      </c>
      <c r="D438" s="39">
        <v>911021.51916</v>
      </c>
      <c r="E438" s="39">
        <v>0</v>
      </c>
      <c r="F438" s="39">
        <v>0</v>
      </c>
      <c r="G438" s="39">
        <v>0</v>
      </c>
      <c r="H438" s="39">
        <v>0</v>
      </c>
      <c r="I438" s="39">
        <v>2602387</v>
      </c>
      <c r="J438" s="39">
        <v>911021.51916</v>
      </c>
      <c r="K438" s="39">
        <v>913124.519</v>
      </c>
      <c r="L438" s="101" t="s">
        <v>1592</v>
      </c>
      <c r="M438" s="157"/>
      <c r="N438" s="157"/>
      <c r="O438" s="87"/>
      <c r="P438" s="101" t="str">
        <f t="shared" si="11"/>
        <v>Освоение 35,1%</v>
      </c>
      <c r="Q438" s="158"/>
      <c r="R438" s="50"/>
    </row>
    <row r="439" spans="1:18" ht="99.75" customHeight="1">
      <c r="A439" s="73" t="s">
        <v>1593</v>
      </c>
      <c r="B439" s="3" t="s">
        <v>848</v>
      </c>
      <c r="C439" s="39">
        <v>1564229</v>
      </c>
      <c r="D439" s="39">
        <v>0</v>
      </c>
      <c r="E439" s="39">
        <v>0</v>
      </c>
      <c r="F439" s="39">
        <v>0</v>
      </c>
      <c r="G439" s="39">
        <v>0</v>
      </c>
      <c r="H439" s="39">
        <v>0</v>
      </c>
      <c r="I439" s="39">
        <v>1564229</v>
      </c>
      <c r="J439" s="39">
        <v>0</v>
      </c>
      <c r="K439" s="39">
        <v>0</v>
      </c>
      <c r="L439" s="101" t="s">
        <v>1140</v>
      </c>
      <c r="M439" s="157"/>
      <c r="N439" s="157"/>
      <c r="O439" s="87"/>
      <c r="P439" s="101" t="str">
        <f t="shared" si="11"/>
        <v>Освоение 0,0%</v>
      </c>
      <c r="Q439" s="158"/>
      <c r="R439" s="50"/>
    </row>
    <row r="440" spans="1:18" ht="99.75" customHeight="1">
      <c r="A440" s="73" t="s">
        <v>1594</v>
      </c>
      <c r="B440" s="3" t="s">
        <v>849</v>
      </c>
      <c r="C440" s="39">
        <v>2131.2</v>
      </c>
      <c r="D440" s="39">
        <v>0</v>
      </c>
      <c r="E440" s="39">
        <v>0</v>
      </c>
      <c r="F440" s="39">
        <v>0</v>
      </c>
      <c r="G440" s="39">
        <v>0</v>
      </c>
      <c r="H440" s="39">
        <v>0</v>
      </c>
      <c r="I440" s="39">
        <v>2131.2</v>
      </c>
      <c r="J440" s="39">
        <v>0</v>
      </c>
      <c r="K440" s="39">
        <v>0</v>
      </c>
      <c r="L440" s="101" t="s">
        <v>1140</v>
      </c>
      <c r="M440" s="157"/>
      <c r="N440" s="157"/>
      <c r="O440" s="87"/>
      <c r="P440" s="101" t="str">
        <f t="shared" si="11"/>
        <v>Освоение 0,0%</v>
      </c>
      <c r="Q440" s="158"/>
      <c r="R440" s="50"/>
    </row>
    <row r="441" spans="1:18" ht="99.75" customHeight="1">
      <c r="A441" s="73" t="s">
        <v>1595</v>
      </c>
      <c r="B441" s="3" t="s">
        <v>850</v>
      </c>
      <c r="C441" s="39">
        <v>1036026.8</v>
      </c>
      <c r="D441" s="39">
        <v>911021.51916</v>
      </c>
      <c r="E441" s="39">
        <v>0</v>
      </c>
      <c r="F441" s="39">
        <v>0</v>
      </c>
      <c r="G441" s="39">
        <v>0</v>
      </c>
      <c r="H441" s="39">
        <v>0</v>
      </c>
      <c r="I441" s="39">
        <v>1036026.8</v>
      </c>
      <c r="J441" s="39">
        <v>911021.51916</v>
      </c>
      <c r="K441" s="39">
        <v>913124.519</v>
      </c>
      <c r="L441" s="101" t="s">
        <v>1596</v>
      </c>
      <c r="M441" s="157"/>
      <c r="N441" s="157"/>
      <c r="O441" s="87"/>
      <c r="P441" s="101" t="str">
        <f t="shared" si="11"/>
        <v>Освоение 88,1%</v>
      </c>
      <c r="Q441" s="158"/>
      <c r="R441" s="50"/>
    </row>
    <row r="442" spans="1:18" ht="99.75" customHeight="1">
      <c r="A442" s="77"/>
      <c r="B442" s="6" t="s">
        <v>297</v>
      </c>
      <c r="C442" s="38">
        <v>840000</v>
      </c>
      <c r="D442" s="38">
        <v>786512.81816</v>
      </c>
      <c r="E442" s="38">
        <v>0</v>
      </c>
      <c r="F442" s="38">
        <v>0</v>
      </c>
      <c r="G442" s="38">
        <v>0</v>
      </c>
      <c r="H442" s="38">
        <v>0</v>
      </c>
      <c r="I442" s="38">
        <v>840000</v>
      </c>
      <c r="J442" s="38">
        <v>786512.81816</v>
      </c>
      <c r="K442" s="38">
        <v>787539.913</v>
      </c>
      <c r="L442" s="100" t="s">
        <v>1597</v>
      </c>
      <c r="M442" s="157"/>
      <c r="N442" s="157"/>
      <c r="O442" s="87"/>
      <c r="P442" s="101" t="str">
        <f t="shared" si="11"/>
        <v>Освоение 93,8%</v>
      </c>
      <c r="Q442" s="158"/>
      <c r="R442" s="50"/>
    </row>
    <row r="443" spans="1:18" ht="99.75" customHeight="1">
      <c r="A443" s="73"/>
      <c r="B443" s="3" t="s">
        <v>265</v>
      </c>
      <c r="C443" s="39">
        <v>840000</v>
      </c>
      <c r="D443" s="39">
        <v>786512.81816</v>
      </c>
      <c r="E443" s="39">
        <v>0</v>
      </c>
      <c r="F443" s="39">
        <v>0</v>
      </c>
      <c r="G443" s="39">
        <v>0</v>
      </c>
      <c r="H443" s="39">
        <v>0</v>
      </c>
      <c r="I443" s="39">
        <v>840000</v>
      </c>
      <c r="J443" s="39">
        <v>786512.81816</v>
      </c>
      <c r="K443" s="39">
        <v>787539.913</v>
      </c>
      <c r="L443" s="101" t="s">
        <v>1597</v>
      </c>
      <c r="M443" s="157"/>
      <c r="N443" s="157"/>
      <c r="O443" s="87"/>
      <c r="P443" s="101" t="str">
        <f t="shared" si="11"/>
        <v>Освоение 93,8%</v>
      </c>
      <c r="Q443" s="158"/>
      <c r="R443" s="50"/>
    </row>
    <row r="444" spans="1:18" ht="99.75" customHeight="1">
      <c r="A444" s="73" t="s">
        <v>1598</v>
      </c>
      <c r="B444" s="3" t="s">
        <v>851</v>
      </c>
      <c r="C444" s="39">
        <v>800000</v>
      </c>
      <c r="D444" s="39">
        <v>786512.81816</v>
      </c>
      <c r="E444" s="39">
        <v>0</v>
      </c>
      <c r="F444" s="39">
        <v>0</v>
      </c>
      <c r="G444" s="39">
        <v>0</v>
      </c>
      <c r="H444" s="39">
        <v>0</v>
      </c>
      <c r="I444" s="39">
        <v>800000</v>
      </c>
      <c r="J444" s="39">
        <v>786512.81816</v>
      </c>
      <c r="K444" s="39">
        <v>787539.913</v>
      </c>
      <c r="L444" s="101" t="s">
        <v>1599</v>
      </c>
      <c r="M444" s="157"/>
      <c r="N444" s="157"/>
      <c r="O444" s="87"/>
      <c r="P444" s="101" t="str">
        <f t="shared" si="11"/>
        <v>Освоение 98,4%</v>
      </c>
      <c r="Q444" s="158"/>
      <c r="R444" s="50"/>
    </row>
    <row r="445" spans="1:18" ht="99.75" customHeight="1">
      <c r="A445" s="73" t="s">
        <v>1600</v>
      </c>
      <c r="B445" s="3" t="s">
        <v>852</v>
      </c>
      <c r="C445" s="39">
        <v>10000</v>
      </c>
      <c r="D445" s="39">
        <v>0</v>
      </c>
      <c r="E445" s="39">
        <v>0</v>
      </c>
      <c r="F445" s="39">
        <v>0</v>
      </c>
      <c r="G445" s="39">
        <v>0</v>
      </c>
      <c r="H445" s="39">
        <v>0</v>
      </c>
      <c r="I445" s="39">
        <v>10000</v>
      </c>
      <c r="J445" s="39">
        <v>0</v>
      </c>
      <c r="K445" s="39">
        <v>0</v>
      </c>
      <c r="L445" s="101" t="s">
        <v>1140</v>
      </c>
      <c r="M445" s="157"/>
      <c r="N445" s="157"/>
      <c r="O445" s="87"/>
      <c r="P445" s="101" t="str">
        <f t="shared" si="11"/>
        <v>Освоение 0,0%</v>
      </c>
      <c r="Q445" s="158"/>
      <c r="R445" s="50"/>
    </row>
    <row r="446" spans="1:18" ht="99.75" customHeight="1">
      <c r="A446" s="73" t="s">
        <v>1601</v>
      </c>
      <c r="B446" s="3" t="s">
        <v>853</v>
      </c>
      <c r="C446" s="39">
        <v>15000</v>
      </c>
      <c r="D446" s="39">
        <v>0</v>
      </c>
      <c r="E446" s="39">
        <v>0</v>
      </c>
      <c r="F446" s="39">
        <v>0</v>
      </c>
      <c r="G446" s="39">
        <v>0</v>
      </c>
      <c r="H446" s="39">
        <v>0</v>
      </c>
      <c r="I446" s="39">
        <v>15000</v>
      </c>
      <c r="J446" s="39">
        <v>0</v>
      </c>
      <c r="K446" s="39">
        <v>0</v>
      </c>
      <c r="L446" s="101" t="s">
        <v>1140</v>
      </c>
      <c r="M446" s="157"/>
      <c r="N446" s="157"/>
      <c r="O446" s="87"/>
      <c r="P446" s="101" t="str">
        <f t="shared" si="11"/>
        <v>Освоение 0,0%</v>
      </c>
      <c r="Q446" s="158"/>
      <c r="R446" s="50"/>
    </row>
    <row r="447" spans="1:18" ht="99.75" customHeight="1">
      <c r="A447" s="73" t="s">
        <v>1602</v>
      </c>
      <c r="B447" s="3" t="s">
        <v>1603</v>
      </c>
      <c r="C447" s="39">
        <v>15000</v>
      </c>
      <c r="D447" s="39">
        <v>0</v>
      </c>
      <c r="E447" s="39">
        <v>0</v>
      </c>
      <c r="F447" s="39">
        <v>0</v>
      </c>
      <c r="G447" s="39">
        <v>0</v>
      </c>
      <c r="H447" s="39">
        <v>0</v>
      </c>
      <c r="I447" s="39">
        <v>15000</v>
      </c>
      <c r="J447" s="39">
        <v>0</v>
      </c>
      <c r="K447" s="39">
        <v>0</v>
      </c>
      <c r="L447" s="101" t="s">
        <v>1140</v>
      </c>
      <c r="M447" s="157"/>
      <c r="N447" s="157"/>
      <c r="O447" s="87"/>
      <c r="P447" s="101" t="str">
        <f t="shared" si="11"/>
        <v>Освоение 0,0%</v>
      </c>
      <c r="Q447" s="158"/>
      <c r="R447" s="50"/>
    </row>
    <row r="448" spans="1:18" ht="99.75" customHeight="1">
      <c r="A448" s="77"/>
      <c r="B448" s="6" t="s">
        <v>298</v>
      </c>
      <c r="C448" s="38">
        <v>1459333.1</v>
      </c>
      <c r="D448" s="38">
        <v>765459.65523</v>
      </c>
      <c r="E448" s="38">
        <v>0</v>
      </c>
      <c r="F448" s="38">
        <v>0</v>
      </c>
      <c r="G448" s="38">
        <v>0</v>
      </c>
      <c r="H448" s="38">
        <v>0</v>
      </c>
      <c r="I448" s="38">
        <v>1459333.1</v>
      </c>
      <c r="J448" s="38">
        <v>765459.65523</v>
      </c>
      <c r="K448" s="38">
        <v>709897.685</v>
      </c>
      <c r="L448" s="100" t="s">
        <v>1209</v>
      </c>
      <c r="M448" s="157"/>
      <c r="N448" s="157"/>
      <c r="O448" s="87"/>
      <c r="P448" s="101" t="str">
        <f t="shared" si="11"/>
        <v>Освоение 48,6%</v>
      </c>
      <c r="Q448" s="158"/>
      <c r="R448" s="50"/>
    </row>
    <row r="449" spans="1:18" ht="99.75" customHeight="1">
      <c r="A449" s="73"/>
      <c r="B449" s="3" t="s">
        <v>240</v>
      </c>
      <c r="C449" s="39">
        <v>1459333.1</v>
      </c>
      <c r="D449" s="39">
        <v>765459.65523</v>
      </c>
      <c r="E449" s="39">
        <v>0</v>
      </c>
      <c r="F449" s="39">
        <v>0</v>
      </c>
      <c r="G449" s="39">
        <v>0</v>
      </c>
      <c r="H449" s="39">
        <v>0</v>
      </c>
      <c r="I449" s="39">
        <v>1459333.1</v>
      </c>
      <c r="J449" s="39">
        <v>765459.65523</v>
      </c>
      <c r="K449" s="39">
        <v>709897.685</v>
      </c>
      <c r="L449" s="101" t="s">
        <v>1209</v>
      </c>
      <c r="M449" s="157"/>
      <c r="N449" s="157"/>
      <c r="O449" s="87"/>
      <c r="P449" s="101" t="str">
        <f t="shared" si="11"/>
        <v>Освоение 48,6%</v>
      </c>
      <c r="Q449" s="158"/>
      <c r="R449" s="50"/>
    </row>
    <row r="450" spans="1:18" ht="99.75" customHeight="1">
      <c r="A450" s="73" t="s">
        <v>1604</v>
      </c>
      <c r="B450" s="3" t="s">
        <v>854</v>
      </c>
      <c r="C450" s="39">
        <v>100000</v>
      </c>
      <c r="D450" s="39">
        <v>94081.615</v>
      </c>
      <c r="E450" s="39">
        <v>0</v>
      </c>
      <c r="F450" s="39">
        <v>0</v>
      </c>
      <c r="G450" s="39">
        <v>0</v>
      </c>
      <c r="H450" s="39">
        <v>0</v>
      </c>
      <c r="I450" s="39">
        <v>100000</v>
      </c>
      <c r="J450" s="39">
        <v>94081.615</v>
      </c>
      <c r="K450" s="39">
        <v>94081.615</v>
      </c>
      <c r="L450" s="101" t="s">
        <v>1605</v>
      </c>
      <c r="M450" s="157"/>
      <c r="N450" s="157"/>
      <c r="O450" s="87"/>
      <c r="P450" s="101" t="str">
        <f t="shared" si="11"/>
        <v>Освоение 94,1%</v>
      </c>
      <c r="Q450" s="158"/>
      <c r="R450" s="50"/>
    </row>
    <row r="451" spans="1:18" ht="99.75" customHeight="1">
      <c r="A451" s="73" t="s">
        <v>1606</v>
      </c>
      <c r="B451" s="3" t="s">
        <v>855</v>
      </c>
      <c r="C451" s="39">
        <v>1158942.6</v>
      </c>
      <c r="D451" s="39">
        <v>536224.14323</v>
      </c>
      <c r="E451" s="39">
        <v>0</v>
      </c>
      <c r="F451" s="39">
        <v>0</v>
      </c>
      <c r="G451" s="39">
        <v>0</v>
      </c>
      <c r="H451" s="39">
        <v>0</v>
      </c>
      <c r="I451" s="39">
        <v>1158942.6</v>
      </c>
      <c r="J451" s="39">
        <v>536224.14323</v>
      </c>
      <c r="K451" s="39">
        <v>479872.715</v>
      </c>
      <c r="L451" s="101" t="s">
        <v>1607</v>
      </c>
      <c r="M451" s="157"/>
      <c r="N451" s="157"/>
      <c r="O451" s="87"/>
      <c r="P451" s="101" t="str">
        <f t="shared" si="11"/>
        <v>Освоение 41,4%</v>
      </c>
      <c r="Q451" s="158"/>
      <c r="R451" s="50"/>
    </row>
    <row r="452" spans="1:18" ht="99.75" customHeight="1">
      <c r="A452" s="73" t="s">
        <v>1608</v>
      </c>
      <c r="B452" s="3" t="s">
        <v>856</v>
      </c>
      <c r="C452" s="39">
        <v>192599.5</v>
      </c>
      <c r="D452" s="39">
        <v>135153.897</v>
      </c>
      <c r="E452" s="39">
        <v>0</v>
      </c>
      <c r="F452" s="39">
        <v>0</v>
      </c>
      <c r="G452" s="39">
        <v>0</v>
      </c>
      <c r="H452" s="39">
        <v>0</v>
      </c>
      <c r="I452" s="39">
        <v>192599.5</v>
      </c>
      <c r="J452" s="39">
        <v>135153.897</v>
      </c>
      <c r="K452" s="39">
        <v>135943.355</v>
      </c>
      <c r="L452" s="101" t="s">
        <v>1609</v>
      </c>
      <c r="M452" s="157"/>
      <c r="N452" s="157"/>
      <c r="O452" s="87"/>
      <c r="P452" s="101" t="str">
        <f t="shared" si="11"/>
        <v>Освоение 70,6%</v>
      </c>
      <c r="Q452" s="158"/>
      <c r="R452" s="50"/>
    </row>
    <row r="453" spans="1:18" ht="99.75" customHeight="1">
      <c r="A453" s="73" t="s">
        <v>1610</v>
      </c>
      <c r="B453" s="3" t="s">
        <v>857</v>
      </c>
      <c r="C453" s="39">
        <v>7791</v>
      </c>
      <c r="D453" s="39">
        <v>0</v>
      </c>
      <c r="E453" s="39">
        <v>0</v>
      </c>
      <c r="F453" s="39">
        <v>0</v>
      </c>
      <c r="G453" s="39">
        <v>0</v>
      </c>
      <c r="H453" s="39">
        <v>0</v>
      </c>
      <c r="I453" s="39">
        <v>7791</v>
      </c>
      <c r="J453" s="39">
        <v>0</v>
      </c>
      <c r="K453" s="39">
        <v>0</v>
      </c>
      <c r="L453" s="101" t="s">
        <v>1140</v>
      </c>
      <c r="M453" s="157"/>
      <c r="N453" s="157"/>
      <c r="O453" s="87"/>
      <c r="P453" s="101" t="str">
        <f t="shared" si="11"/>
        <v>Освоение 0,0%</v>
      </c>
      <c r="Q453" s="158"/>
      <c r="R453" s="50"/>
    </row>
    <row r="454" spans="1:18" ht="99.75" customHeight="1">
      <c r="A454" s="77"/>
      <c r="B454" s="6" t="s">
        <v>299</v>
      </c>
      <c r="C454" s="38">
        <v>227252.9</v>
      </c>
      <c r="D454" s="38">
        <v>153941.3906</v>
      </c>
      <c r="E454" s="38">
        <v>0</v>
      </c>
      <c r="F454" s="38">
        <v>0</v>
      </c>
      <c r="G454" s="38">
        <v>0</v>
      </c>
      <c r="H454" s="38">
        <v>0</v>
      </c>
      <c r="I454" s="38">
        <v>227252.9</v>
      </c>
      <c r="J454" s="38">
        <v>153941.3906</v>
      </c>
      <c r="K454" s="38">
        <v>153941.391</v>
      </c>
      <c r="L454" s="100" t="s">
        <v>1611</v>
      </c>
      <c r="M454" s="157"/>
      <c r="N454" s="157"/>
      <c r="O454" s="87"/>
      <c r="P454" s="101" t="str">
        <f t="shared" si="11"/>
        <v>Освоение 67,7%</v>
      </c>
      <c r="Q454" s="158"/>
      <c r="R454" s="50"/>
    </row>
    <row r="455" spans="1:18" ht="99.75" customHeight="1">
      <c r="A455" s="73"/>
      <c r="B455" s="3" t="s">
        <v>265</v>
      </c>
      <c r="C455" s="39">
        <v>227252.9</v>
      </c>
      <c r="D455" s="39">
        <v>153941.3906</v>
      </c>
      <c r="E455" s="39">
        <v>0</v>
      </c>
      <c r="F455" s="39">
        <v>0</v>
      </c>
      <c r="G455" s="39">
        <v>0</v>
      </c>
      <c r="H455" s="39">
        <v>0</v>
      </c>
      <c r="I455" s="39">
        <v>227252.9</v>
      </c>
      <c r="J455" s="39">
        <v>153941.3906</v>
      </c>
      <c r="K455" s="39">
        <v>153941.391</v>
      </c>
      <c r="L455" s="101" t="s">
        <v>1611</v>
      </c>
      <c r="M455" s="157"/>
      <c r="N455" s="157"/>
      <c r="O455" s="87"/>
      <c r="P455" s="101" t="str">
        <f t="shared" si="11"/>
        <v>Освоение 67,7%</v>
      </c>
      <c r="Q455" s="158"/>
      <c r="R455" s="50"/>
    </row>
    <row r="456" spans="1:18" ht="99.75" customHeight="1">
      <c r="A456" s="73" t="s">
        <v>1612</v>
      </c>
      <c r="B456" s="3" t="s">
        <v>1613</v>
      </c>
      <c r="C456" s="39">
        <v>2788</v>
      </c>
      <c r="D456" s="39">
        <v>0</v>
      </c>
      <c r="E456" s="39">
        <v>0</v>
      </c>
      <c r="F456" s="39">
        <v>0</v>
      </c>
      <c r="G456" s="39">
        <v>0</v>
      </c>
      <c r="H456" s="39">
        <v>0</v>
      </c>
      <c r="I456" s="39">
        <v>2788</v>
      </c>
      <c r="J456" s="39">
        <v>0</v>
      </c>
      <c r="K456" s="39">
        <v>0</v>
      </c>
      <c r="L456" s="101" t="s">
        <v>1140</v>
      </c>
      <c r="M456" s="157"/>
      <c r="N456" s="157"/>
      <c r="O456" s="87"/>
      <c r="P456" s="101" t="str">
        <f t="shared" si="11"/>
        <v>Освоение 0,0%</v>
      </c>
      <c r="Q456" s="158"/>
      <c r="R456" s="50"/>
    </row>
    <row r="457" spans="1:18" ht="99.75" customHeight="1">
      <c r="A457" s="73" t="s">
        <v>1614</v>
      </c>
      <c r="B457" s="3" t="s">
        <v>858</v>
      </c>
      <c r="C457" s="39">
        <v>2018.9</v>
      </c>
      <c r="D457" s="39">
        <v>0</v>
      </c>
      <c r="E457" s="39">
        <v>0</v>
      </c>
      <c r="F457" s="39">
        <v>0</v>
      </c>
      <c r="G457" s="39">
        <v>0</v>
      </c>
      <c r="H457" s="39">
        <v>0</v>
      </c>
      <c r="I457" s="39">
        <v>2018.9</v>
      </c>
      <c r="J457" s="39">
        <v>0</v>
      </c>
      <c r="K457" s="39">
        <v>0</v>
      </c>
      <c r="L457" s="101" t="s">
        <v>1140</v>
      </c>
      <c r="M457" s="157"/>
      <c r="N457" s="157"/>
      <c r="O457" s="87"/>
      <c r="P457" s="101" t="str">
        <f t="shared" si="11"/>
        <v>Освоение 0,0%</v>
      </c>
      <c r="Q457" s="158"/>
      <c r="R457" s="50"/>
    </row>
    <row r="458" spans="1:18" ht="99.75" customHeight="1">
      <c r="A458" s="73" t="s">
        <v>1615</v>
      </c>
      <c r="B458" s="3" t="s">
        <v>859</v>
      </c>
      <c r="C458" s="39">
        <v>222446</v>
      </c>
      <c r="D458" s="39">
        <v>153941.3906</v>
      </c>
      <c r="E458" s="39">
        <v>0</v>
      </c>
      <c r="F458" s="39">
        <v>0</v>
      </c>
      <c r="G458" s="39">
        <v>0</v>
      </c>
      <c r="H458" s="39">
        <v>0</v>
      </c>
      <c r="I458" s="39">
        <v>222446</v>
      </c>
      <c r="J458" s="39">
        <v>153941.3906</v>
      </c>
      <c r="K458" s="39">
        <v>153941.391</v>
      </c>
      <c r="L458" s="101" t="s">
        <v>1616</v>
      </c>
      <c r="M458" s="157"/>
      <c r="N458" s="157"/>
      <c r="O458" s="87"/>
      <c r="P458" s="101" t="str">
        <f t="shared" si="11"/>
        <v>Освоение 69,2%</v>
      </c>
      <c r="Q458" s="158"/>
      <c r="R458" s="50"/>
    </row>
    <row r="459" spans="1:18" ht="99.75" customHeight="1">
      <c r="A459" s="77"/>
      <c r="B459" s="6" t="s">
        <v>34</v>
      </c>
      <c r="C459" s="38">
        <v>1418985.2</v>
      </c>
      <c r="D459" s="38">
        <v>362307.12651</v>
      </c>
      <c r="E459" s="38">
        <v>0</v>
      </c>
      <c r="F459" s="38">
        <v>0</v>
      </c>
      <c r="G459" s="38">
        <v>0</v>
      </c>
      <c r="H459" s="38">
        <v>0</v>
      </c>
      <c r="I459" s="38">
        <v>1418985.2</v>
      </c>
      <c r="J459" s="38">
        <v>362307.12651</v>
      </c>
      <c r="K459" s="38">
        <v>361926.01471</v>
      </c>
      <c r="L459" s="100" t="s">
        <v>1617</v>
      </c>
      <c r="M459" s="157"/>
      <c r="N459" s="157"/>
      <c r="O459" s="87"/>
      <c r="P459" s="101" t="str">
        <f t="shared" si="11"/>
        <v>Освоение 25,5%</v>
      </c>
      <c r="Q459" s="158"/>
      <c r="R459" s="50"/>
    </row>
    <row r="460" spans="1:18" ht="99.75" customHeight="1">
      <c r="A460" s="73"/>
      <c r="B460" s="3" t="s">
        <v>237</v>
      </c>
      <c r="C460" s="39">
        <v>1418985.2</v>
      </c>
      <c r="D460" s="39">
        <v>362307.12651</v>
      </c>
      <c r="E460" s="39">
        <v>0</v>
      </c>
      <c r="F460" s="39">
        <v>0</v>
      </c>
      <c r="G460" s="39">
        <v>0</v>
      </c>
      <c r="H460" s="39">
        <v>0</v>
      </c>
      <c r="I460" s="39">
        <v>1418985.2</v>
      </c>
      <c r="J460" s="39">
        <v>362307.12651</v>
      </c>
      <c r="K460" s="39">
        <v>361926.01471</v>
      </c>
      <c r="L460" s="101" t="s">
        <v>1617</v>
      </c>
      <c r="M460" s="157"/>
      <c r="N460" s="157"/>
      <c r="O460" s="87"/>
      <c r="P460" s="101" t="str">
        <f t="shared" si="11"/>
        <v>Освоение 25,5%</v>
      </c>
      <c r="Q460" s="158"/>
      <c r="R460" s="50"/>
    </row>
    <row r="461" spans="1:18" ht="99.75" customHeight="1">
      <c r="A461" s="73" t="s">
        <v>1618</v>
      </c>
      <c r="B461" s="3" t="s">
        <v>860</v>
      </c>
      <c r="C461" s="39">
        <v>25654.5</v>
      </c>
      <c r="D461" s="39">
        <v>0</v>
      </c>
      <c r="E461" s="39">
        <v>0</v>
      </c>
      <c r="F461" s="39">
        <v>0</v>
      </c>
      <c r="G461" s="39">
        <v>0</v>
      </c>
      <c r="H461" s="39">
        <v>0</v>
      </c>
      <c r="I461" s="39">
        <v>25654.5</v>
      </c>
      <c r="J461" s="39">
        <v>0</v>
      </c>
      <c r="K461" s="39">
        <v>0</v>
      </c>
      <c r="L461" s="101" t="s">
        <v>1140</v>
      </c>
      <c r="M461" s="157"/>
      <c r="N461" s="157"/>
      <c r="O461" s="87"/>
      <c r="P461" s="101" t="str">
        <f t="shared" si="11"/>
        <v>Освоение 0,0%</v>
      </c>
      <c r="Q461" s="158"/>
      <c r="R461" s="50"/>
    </row>
    <row r="462" spans="1:18" ht="99.75" customHeight="1">
      <c r="A462" s="73" t="s">
        <v>1619</v>
      </c>
      <c r="B462" s="3" t="s">
        <v>1620</v>
      </c>
      <c r="C462" s="39">
        <v>7970.1</v>
      </c>
      <c r="D462" s="39">
        <v>7970.00001</v>
      </c>
      <c r="E462" s="39">
        <v>0</v>
      </c>
      <c r="F462" s="39">
        <v>0</v>
      </c>
      <c r="G462" s="39">
        <v>0</v>
      </c>
      <c r="H462" s="39">
        <v>0</v>
      </c>
      <c r="I462" s="39">
        <v>7970.1</v>
      </c>
      <c r="J462" s="39">
        <v>7970.00001</v>
      </c>
      <c r="K462" s="39">
        <v>7970.00001</v>
      </c>
      <c r="L462" s="101" t="s">
        <v>1234</v>
      </c>
      <c r="M462" s="157"/>
      <c r="N462" s="157"/>
      <c r="O462" s="87"/>
      <c r="P462" s="101" t="str">
        <f t="shared" si="11"/>
        <v>Освоение 100,0%</v>
      </c>
      <c r="Q462" s="158"/>
      <c r="R462" s="50"/>
    </row>
    <row r="463" spans="1:18" ht="99.75" customHeight="1">
      <c r="A463" s="73" t="s">
        <v>1621</v>
      </c>
      <c r="B463" s="3" t="s">
        <v>1622</v>
      </c>
      <c r="C463" s="39">
        <v>7449.4</v>
      </c>
      <c r="D463" s="39">
        <v>0</v>
      </c>
      <c r="E463" s="39">
        <v>0</v>
      </c>
      <c r="F463" s="39">
        <v>0</v>
      </c>
      <c r="G463" s="39">
        <v>0</v>
      </c>
      <c r="H463" s="39">
        <v>0</v>
      </c>
      <c r="I463" s="39">
        <v>7449.4</v>
      </c>
      <c r="J463" s="39">
        <v>0</v>
      </c>
      <c r="K463" s="39">
        <v>0</v>
      </c>
      <c r="L463" s="101" t="s">
        <v>1140</v>
      </c>
      <c r="M463" s="157"/>
      <c r="N463" s="157"/>
      <c r="O463" s="87"/>
      <c r="P463" s="101" t="str">
        <f t="shared" si="11"/>
        <v>Освоение 0,0%</v>
      </c>
      <c r="Q463" s="158"/>
      <c r="R463" s="50"/>
    </row>
    <row r="464" spans="1:18" ht="99.75" customHeight="1">
      <c r="A464" s="73" t="s">
        <v>1623</v>
      </c>
      <c r="B464" s="3" t="s">
        <v>861</v>
      </c>
      <c r="C464" s="39">
        <v>15200</v>
      </c>
      <c r="D464" s="39">
        <v>0</v>
      </c>
      <c r="E464" s="39">
        <v>0</v>
      </c>
      <c r="F464" s="39">
        <v>0</v>
      </c>
      <c r="G464" s="39">
        <v>0</v>
      </c>
      <c r="H464" s="39">
        <v>0</v>
      </c>
      <c r="I464" s="39">
        <v>15200</v>
      </c>
      <c r="J464" s="39">
        <v>0</v>
      </c>
      <c r="K464" s="39">
        <v>0</v>
      </c>
      <c r="L464" s="101" t="s">
        <v>1140</v>
      </c>
      <c r="M464" s="157"/>
      <c r="N464" s="157"/>
      <c r="O464" s="87"/>
      <c r="P464" s="101" t="str">
        <f t="shared" si="11"/>
        <v>Освоение 0,0%</v>
      </c>
      <c r="Q464" s="158"/>
      <c r="R464" s="50"/>
    </row>
    <row r="465" spans="1:18" ht="99.75" customHeight="1">
      <c r="A465" s="73" t="s">
        <v>1624</v>
      </c>
      <c r="B465" s="3" t="s">
        <v>1625</v>
      </c>
      <c r="C465" s="39">
        <v>357711.2</v>
      </c>
      <c r="D465" s="39">
        <v>353916.3147</v>
      </c>
      <c r="E465" s="39">
        <v>0</v>
      </c>
      <c r="F465" s="39">
        <v>0</v>
      </c>
      <c r="G465" s="39">
        <v>0</v>
      </c>
      <c r="H465" s="39">
        <v>0</v>
      </c>
      <c r="I465" s="39">
        <v>357711.2</v>
      </c>
      <c r="J465" s="39">
        <v>353916.3147</v>
      </c>
      <c r="K465" s="39">
        <v>353916.3147</v>
      </c>
      <c r="L465" s="101" t="s">
        <v>619</v>
      </c>
      <c r="M465" s="157"/>
      <c r="N465" s="157"/>
      <c r="O465" s="87"/>
      <c r="P465" s="101" t="str">
        <f t="shared" si="11"/>
        <v>Проект утвержден</v>
      </c>
      <c r="Q465" s="158"/>
      <c r="R465" s="50"/>
    </row>
    <row r="466" spans="1:18" ht="99.75" customHeight="1">
      <c r="A466" s="73" t="s">
        <v>1626</v>
      </c>
      <c r="B466" s="3" t="s">
        <v>1627</v>
      </c>
      <c r="C466" s="39">
        <v>1000000</v>
      </c>
      <c r="D466" s="39">
        <v>420.8118</v>
      </c>
      <c r="E466" s="39">
        <v>0</v>
      </c>
      <c r="F466" s="39">
        <v>0</v>
      </c>
      <c r="G466" s="39">
        <v>0</v>
      </c>
      <c r="H466" s="39">
        <v>0</v>
      </c>
      <c r="I466" s="39">
        <v>1000000</v>
      </c>
      <c r="J466" s="39">
        <v>420.8118</v>
      </c>
      <c r="K466" s="39">
        <v>39.7</v>
      </c>
      <c r="L466" s="101" t="s">
        <v>1140</v>
      </c>
      <c r="M466" s="157"/>
      <c r="N466" s="157"/>
      <c r="O466" s="87"/>
      <c r="P466" s="101" t="str">
        <f t="shared" si="11"/>
        <v>Освоение 0,0%</v>
      </c>
      <c r="Q466" s="158"/>
      <c r="R466" s="50"/>
    </row>
    <row r="467" spans="1:18" ht="99.75" customHeight="1">
      <c r="A467" s="73" t="s">
        <v>1628</v>
      </c>
      <c r="B467" s="3" t="s">
        <v>1629</v>
      </c>
      <c r="C467" s="39">
        <v>5000</v>
      </c>
      <c r="D467" s="39">
        <v>0</v>
      </c>
      <c r="E467" s="39">
        <v>0</v>
      </c>
      <c r="F467" s="39">
        <v>0</v>
      </c>
      <c r="G467" s="39">
        <v>0</v>
      </c>
      <c r="H467" s="39">
        <v>0</v>
      </c>
      <c r="I467" s="39">
        <v>5000</v>
      </c>
      <c r="J467" s="39">
        <v>0</v>
      </c>
      <c r="K467" s="39">
        <v>0</v>
      </c>
      <c r="L467" s="101" t="s">
        <v>1140</v>
      </c>
      <c r="M467" s="157"/>
      <c r="N467" s="157"/>
      <c r="O467" s="87"/>
      <c r="P467" s="101" t="str">
        <f t="shared" si="11"/>
        <v>Освоение 0,0%</v>
      </c>
      <c r="Q467" s="158"/>
      <c r="R467" s="50"/>
    </row>
    <row r="468" spans="1:18" ht="99.75" customHeight="1">
      <c r="A468" s="77"/>
      <c r="B468" s="6" t="s">
        <v>193</v>
      </c>
      <c r="C468" s="38">
        <v>279563.8</v>
      </c>
      <c r="D468" s="38">
        <v>75839.1083</v>
      </c>
      <c r="E468" s="38">
        <v>0</v>
      </c>
      <c r="F468" s="38">
        <v>0</v>
      </c>
      <c r="G468" s="38">
        <v>0</v>
      </c>
      <c r="H468" s="38">
        <v>0</v>
      </c>
      <c r="I468" s="38">
        <v>279563.8</v>
      </c>
      <c r="J468" s="38">
        <v>75839.1083</v>
      </c>
      <c r="K468" s="38">
        <v>67770.802</v>
      </c>
      <c r="L468" s="100" t="s">
        <v>1630</v>
      </c>
      <c r="M468" s="157"/>
      <c r="N468" s="157"/>
      <c r="O468" s="87"/>
      <c r="P468" s="101" t="str">
        <f t="shared" si="11"/>
        <v>Освоение 24,2%</v>
      </c>
      <c r="Q468" s="158"/>
      <c r="R468" s="50"/>
    </row>
    <row r="469" spans="1:18" ht="99.75" customHeight="1">
      <c r="A469" s="73"/>
      <c r="B469" s="3" t="s">
        <v>237</v>
      </c>
      <c r="C469" s="39">
        <v>279563.8</v>
      </c>
      <c r="D469" s="39">
        <v>75839.1083</v>
      </c>
      <c r="E469" s="39">
        <v>0</v>
      </c>
      <c r="F469" s="39">
        <v>0</v>
      </c>
      <c r="G469" s="39">
        <v>0</v>
      </c>
      <c r="H469" s="39">
        <v>0</v>
      </c>
      <c r="I469" s="39">
        <v>279563.8</v>
      </c>
      <c r="J469" s="39">
        <v>75839.1083</v>
      </c>
      <c r="K469" s="39">
        <v>67770.802</v>
      </c>
      <c r="L469" s="101" t="s">
        <v>1630</v>
      </c>
      <c r="M469" s="157"/>
      <c r="N469" s="157"/>
      <c r="O469" s="87"/>
      <c r="P469" s="101" t="str">
        <f t="shared" si="11"/>
        <v>Освоение 24,2%</v>
      </c>
      <c r="Q469" s="158"/>
      <c r="R469" s="50"/>
    </row>
    <row r="470" spans="1:18" ht="99.75" customHeight="1">
      <c r="A470" s="73" t="s">
        <v>1631</v>
      </c>
      <c r="B470" s="3" t="s">
        <v>862</v>
      </c>
      <c r="C470" s="39">
        <v>121314.9</v>
      </c>
      <c r="D470" s="39">
        <v>2065.415</v>
      </c>
      <c r="E470" s="39">
        <v>0</v>
      </c>
      <c r="F470" s="39">
        <v>0</v>
      </c>
      <c r="G470" s="39">
        <v>0</v>
      </c>
      <c r="H470" s="39">
        <v>0</v>
      </c>
      <c r="I470" s="39">
        <v>121314.9</v>
      </c>
      <c r="J470" s="39">
        <v>2065.415</v>
      </c>
      <c r="K470" s="39">
        <v>2065.415</v>
      </c>
      <c r="L470" s="101" t="s">
        <v>1632</v>
      </c>
      <c r="M470" s="157"/>
      <c r="N470" s="157"/>
      <c r="O470" s="87"/>
      <c r="P470" s="101" t="str">
        <f t="shared" si="11"/>
        <v>Освоение 1,7%</v>
      </c>
      <c r="Q470" s="158"/>
      <c r="R470" s="50"/>
    </row>
    <row r="471" spans="1:18" ht="99.75" customHeight="1">
      <c r="A471" s="73" t="s">
        <v>1633</v>
      </c>
      <c r="B471" s="3" t="s">
        <v>863</v>
      </c>
      <c r="C471" s="39">
        <v>158248.9</v>
      </c>
      <c r="D471" s="39">
        <v>73773.6933</v>
      </c>
      <c r="E471" s="39">
        <v>0</v>
      </c>
      <c r="F471" s="39">
        <v>0</v>
      </c>
      <c r="G471" s="39">
        <v>0</v>
      </c>
      <c r="H471" s="39">
        <v>0</v>
      </c>
      <c r="I471" s="39">
        <v>158248.9</v>
      </c>
      <c r="J471" s="39">
        <v>73773.6933</v>
      </c>
      <c r="K471" s="39">
        <v>65705.387</v>
      </c>
      <c r="L471" s="101" t="s">
        <v>1634</v>
      </c>
      <c r="M471" s="157"/>
      <c r="N471" s="157"/>
      <c r="O471" s="87"/>
      <c r="P471" s="101" t="str">
        <f aca="true" t="shared" si="12" ref="P471:P534">L471</f>
        <v>Освоение 41,5%</v>
      </c>
      <c r="Q471" s="158"/>
      <c r="R471" s="50"/>
    </row>
    <row r="472" spans="1:18" ht="99.75" customHeight="1">
      <c r="A472" s="77"/>
      <c r="B472" s="6" t="s">
        <v>300</v>
      </c>
      <c r="C472" s="38">
        <v>1052382.7</v>
      </c>
      <c r="D472" s="38">
        <v>775237.85406</v>
      </c>
      <c r="E472" s="38">
        <v>0</v>
      </c>
      <c r="F472" s="38">
        <v>0</v>
      </c>
      <c r="G472" s="38">
        <v>0</v>
      </c>
      <c r="H472" s="38">
        <v>0</v>
      </c>
      <c r="I472" s="38">
        <v>1052382.7</v>
      </c>
      <c r="J472" s="38">
        <v>775237.85406</v>
      </c>
      <c r="K472" s="38">
        <v>712773.52195</v>
      </c>
      <c r="L472" s="100" t="s">
        <v>1611</v>
      </c>
      <c r="M472" s="157"/>
      <c r="N472" s="157"/>
      <c r="O472" s="87"/>
      <c r="P472" s="101" t="str">
        <f t="shared" si="12"/>
        <v>Освоение 67,7%</v>
      </c>
      <c r="Q472" s="158"/>
      <c r="R472" s="50"/>
    </row>
    <row r="473" spans="1:18" ht="99.75" customHeight="1">
      <c r="A473" s="73"/>
      <c r="B473" s="3" t="s">
        <v>263</v>
      </c>
      <c r="C473" s="39">
        <v>742382.7</v>
      </c>
      <c r="D473" s="39">
        <v>539535.62785</v>
      </c>
      <c r="E473" s="39">
        <v>0</v>
      </c>
      <c r="F473" s="39">
        <v>0</v>
      </c>
      <c r="G473" s="39">
        <v>0</v>
      </c>
      <c r="H473" s="39">
        <v>0</v>
      </c>
      <c r="I473" s="39">
        <v>742382.7</v>
      </c>
      <c r="J473" s="39">
        <v>539535.62785</v>
      </c>
      <c r="K473" s="39">
        <v>477071.22195</v>
      </c>
      <c r="L473" s="101" t="s">
        <v>1635</v>
      </c>
      <c r="M473" s="157"/>
      <c r="N473" s="157"/>
      <c r="O473" s="87"/>
      <c r="P473" s="101" t="str">
        <f t="shared" si="12"/>
        <v>Освоение 64,3%</v>
      </c>
      <c r="Q473" s="158"/>
      <c r="R473" s="50"/>
    </row>
    <row r="474" spans="1:18" ht="99.75" customHeight="1">
      <c r="A474" s="73" t="s">
        <v>1636</v>
      </c>
      <c r="B474" s="3" t="s">
        <v>864</v>
      </c>
      <c r="C474" s="39">
        <v>6000</v>
      </c>
      <c r="D474" s="39">
        <v>873.09395</v>
      </c>
      <c r="E474" s="39">
        <v>0</v>
      </c>
      <c r="F474" s="39">
        <v>0</v>
      </c>
      <c r="G474" s="39">
        <v>0</v>
      </c>
      <c r="H474" s="39">
        <v>0</v>
      </c>
      <c r="I474" s="39">
        <v>6000</v>
      </c>
      <c r="J474" s="39">
        <v>873.09395</v>
      </c>
      <c r="K474" s="39">
        <v>873.09395</v>
      </c>
      <c r="L474" s="101" t="s">
        <v>1637</v>
      </c>
      <c r="M474" s="157"/>
      <c r="N474" s="157"/>
      <c r="O474" s="87"/>
      <c r="P474" s="101" t="str">
        <f t="shared" si="12"/>
        <v>Освоение 14,6%</v>
      </c>
      <c r="Q474" s="158"/>
      <c r="R474" s="50"/>
    </row>
    <row r="475" spans="1:18" ht="99.75" customHeight="1">
      <c r="A475" s="73" t="s">
        <v>1638</v>
      </c>
      <c r="B475" s="3" t="s">
        <v>865</v>
      </c>
      <c r="C475" s="39">
        <v>736382.7</v>
      </c>
      <c r="D475" s="39">
        <v>538662.5339</v>
      </c>
      <c r="E475" s="39">
        <v>0</v>
      </c>
      <c r="F475" s="39">
        <v>0</v>
      </c>
      <c r="G475" s="39">
        <v>0</v>
      </c>
      <c r="H475" s="39">
        <v>0</v>
      </c>
      <c r="I475" s="39">
        <v>736382.7</v>
      </c>
      <c r="J475" s="39">
        <v>538662.5339</v>
      </c>
      <c r="K475" s="39">
        <v>476198.128</v>
      </c>
      <c r="L475" s="101" t="s">
        <v>1639</v>
      </c>
      <c r="M475" s="157"/>
      <c r="N475" s="157"/>
      <c r="O475" s="87"/>
      <c r="P475" s="101" t="str">
        <f t="shared" si="12"/>
        <v>Освоение 64,7%</v>
      </c>
      <c r="Q475" s="158"/>
      <c r="R475" s="50"/>
    </row>
    <row r="476" spans="1:18" ht="99.75" customHeight="1">
      <c r="A476" s="73"/>
      <c r="B476" s="3" t="s">
        <v>271</v>
      </c>
      <c r="C476" s="39">
        <v>310000</v>
      </c>
      <c r="D476" s="39">
        <v>235702.22621</v>
      </c>
      <c r="E476" s="39">
        <v>0</v>
      </c>
      <c r="F476" s="39">
        <v>0</v>
      </c>
      <c r="G476" s="39">
        <v>0</v>
      </c>
      <c r="H476" s="39">
        <v>0</v>
      </c>
      <c r="I476" s="39">
        <v>310000</v>
      </c>
      <c r="J476" s="39">
        <v>235702.22621</v>
      </c>
      <c r="K476" s="39">
        <v>235702.3</v>
      </c>
      <c r="L476" s="101" t="s">
        <v>1640</v>
      </c>
      <c r="M476" s="157"/>
      <c r="N476" s="157"/>
      <c r="O476" s="87"/>
      <c r="P476" s="101" t="str">
        <f t="shared" si="12"/>
        <v>Освоение 76,0%</v>
      </c>
      <c r="Q476" s="158"/>
      <c r="R476" s="50"/>
    </row>
    <row r="477" spans="1:18" ht="99.75" customHeight="1">
      <c r="A477" s="73" t="s">
        <v>1641</v>
      </c>
      <c r="B477" s="3" t="s">
        <v>866</v>
      </c>
      <c r="C477" s="39">
        <v>150000</v>
      </c>
      <c r="D477" s="39">
        <v>86320.323</v>
      </c>
      <c r="E477" s="39">
        <v>0</v>
      </c>
      <c r="F477" s="39">
        <v>0</v>
      </c>
      <c r="G477" s="39">
        <v>0</v>
      </c>
      <c r="H477" s="39">
        <v>0</v>
      </c>
      <c r="I477" s="39">
        <v>150000</v>
      </c>
      <c r="J477" s="39">
        <v>86320.323</v>
      </c>
      <c r="K477" s="39">
        <v>86320.4</v>
      </c>
      <c r="L477" s="101" t="s">
        <v>1266</v>
      </c>
      <c r="M477" s="157"/>
      <c r="N477" s="157"/>
      <c r="O477" s="87"/>
      <c r="P477" s="101" t="str">
        <f t="shared" si="12"/>
        <v>Освоение 57,5%</v>
      </c>
      <c r="Q477" s="158"/>
      <c r="R477" s="50"/>
    </row>
    <row r="478" spans="1:18" ht="99.75" customHeight="1">
      <c r="A478" s="73" t="s">
        <v>1642</v>
      </c>
      <c r="B478" s="3" t="s">
        <v>867</v>
      </c>
      <c r="C478" s="39">
        <v>150000</v>
      </c>
      <c r="D478" s="39">
        <v>149381.90321</v>
      </c>
      <c r="E478" s="39">
        <v>0</v>
      </c>
      <c r="F478" s="39">
        <v>0</v>
      </c>
      <c r="G478" s="39">
        <v>0</v>
      </c>
      <c r="H478" s="39">
        <v>0</v>
      </c>
      <c r="I478" s="39">
        <v>150000</v>
      </c>
      <c r="J478" s="39">
        <v>149381.90321</v>
      </c>
      <c r="K478" s="39">
        <v>149381.9</v>
      </c>
      <c r="L478" s="101" t="s">
        <v>1386</v>
      </c>
      <c r="M478" s="157"/>
      <c r="N478" s="157"/>
      <c r="O478" s="87"/>
      <c r="P478" s="101" t="str">
        <f t="shared" si="12"/>
        <v>Освоение 99,6%</v>
      </c>
      <c r="Q478" s="158"/>
      <c r="R478" s="50"/>
    </row>
    <row r="479" spans="1:18" ht="99.75" customHeight="1">
      <c r="A479" s="73" t="s">
        <v>1643</v>
      </c>
      <c r="B479" s="3" t="s">
        <v>868</v>
      </c>
      <c r="C479" s="39">
        <v>10000</v>
      </c>
      <c r="D479" s="39">
        <v>0</v>
      </c>
      <c r="E479" s="39">
        <v>0</v>
      </c>
      <c r="F479" s="39">
        <v>0</v>
      </c>
      <c r="G479" s="39">
        <v>0</v>
      </c>
      <c r="H479" s="39">
        <v>0</v>
      </c>
      <c r="I479" s="39">
        <v>10000</v>
      </c>
      <c r="J479" s="39">
        <v>0</v>
      </c>
      <c r="K479" s="39">
        <v>0</v>
      </c>
      <c r="L479" s="101" t="s">
        <v>1140</v>
      </c>
      <c r="M479" s="157"/>
      <c r="N479" s="157"/>
      <c r="O479" s="87"/>
      <c r="P479" s="101" t="str">
        <f t="shared" si="12"/>
        <v>Освоение 0,0%</v>
      </c>
      <c r="Q479" s="158"/>
      <c r="R479" s="50"/>
    </row>
    <row r="480" spans="1:18" ht="99.75" customHeight="1">
      <c r="A480" s="77"/>
      <c r="B480" s="6" t="s">
        <v>194</v>
      </c>
      <c r="C480" s="38">
        <v>5214</v>
      </c>
      <c r="D480" s="38">
        <v>800.716</v>
      </c>
      <c r="E480" s="38">
        <v>0</v>
      </c>
      <c r="F480" s="38">
        <v>0</v>
      </c>
      <c r="G480" s="38">
        <v>0</v>
      </c>
      <c r="H480" s="38">
        <v>0</v>
      </c>
      <c r="I480" s="38">
        <v>5214</v>
      </c>
      <c r="J480" s="38">
        <v>800.716</v>
      </c>
      <c r="K480" s="38">
        <v>800.716</v>
      </c>
      <c r="L480" s="100" t="s">
        <v>1644</v>
      </c>
      <c r="M480" s="157"/>
      <c r="N480" s="157"/>
      <c r="O480" s="87"/>
      <c r="P480" s="101" t="str">
        <f t="shared" si="12"/>
        <v>Освоение 15,4%</v>
      </c>
      <c r="Q480" s="158"/>
      <c r="R480" s="50"/>
    </row>
    <row r="481" spans="1:18" ht="99.75" customHeight="1">
      <c r="A481" s="73"/>
      <c r="B481" s="3" t="s">
        <v>244</v>
      </c>
      <c r="C481" s="39">
        <v>5214</v>
      </c>
      <c r="D481" s="39">
        <v>800.716</v>
      </c>
      <c r="E481" s="39">
        <v>0</v>
      </c>
      <c r="F481" s="39">
        <v>0</v>
      </c>
      <c r="G481" s="39">
        <v>0</v>
      </c>
      <c r="H481" s="39">
        <v>0</v>
      </c>
      <c r="I481" s="39">
        <v>5214</v>
      </c>
      <c r="J481" s="39">
        <v>800.716</v>
      </c>
      <c r="K481" s="39">
        <v>800.716</v>
      </c>
      <c r="L481" s="101" t="s">
        <v>1644</v>
      </c>
      <c r="M481" s="157"/>
      <c r="N481" s="157"/>
      <c r="O481" s="87"/>
      <c r="P481" s="101" t="str">
        <f t="shared" si="12"/>
        <v>Освоение 15,4%</v>
      </c>
      <c r="Q481" s="158"/>
      <c r="R481" s="50"/>
    </row>
    <row r="482" spans="1:18" ht="99.75" customHeight="1">
      <c r="A482" s="73" t="s">
        <v>1645</v>
      </c>
      <c r="B482" s="3" t="s">
        <v>869</v>
      </c>
      <c r="C482" s="39">
        <v>5214</v>
      </c>
      <c r="D482" s="39">
        <v>800.716</v>
      </c>
      <c r="E482" s="39">
        <v>0</v>
      </c>
      <c r="F482" s="39">
        <v>0</v>
      </c>
      <c r="G482" s="39">
        <v>0</v>
      </c>
      <c r="H482" s="39">
        <v>0</v>
      </c>
      <c r="I482" s="39">
        <v>5214</v>
      </c>
      <c r="J482" s="39">
        <v>800.716</v>
      </c>
      <c r="K482" s="39">
        <v>800.716</v>
      </c>
      <c r="L482" s="101" t="s">
        <v>1644</v>
      </c>
      <c r="M482" s="157"/>
      <c r="N482" s="157"/>
      <c r="O482" s="87"/>
      <c r="P482" s="101" t="str">
        <f t="shared" si="12"/>
        <v>Освоение 15,4%</v>
      </c>
      <c r="Q482" s="158"/>
      <c r="R482" s="50"/>
    </row>
    <row r="483" spans="1:18" ht="99.75" customHeight="1">
      <c r="A483" s="77"/>
      <c r="B483" s="6" t="s">
        <v>35</v>
      </c>
      <c r="C483" s="38">
        <v>1019626.7</v>
      </c>
      <c r="D483" s="38">
        <v>993367.125</v>
      </c>
      <c r="E483" s="38">
        <v>0</v>
      </c>
      <c r="F483" s="38">
        <v>0</v>
      </c>
      <c r="G483" s="38">
        <v>0</v>
      </c>
      <c r="H483" s="38">
        <v>0</v>
      </c>
      <c r="I483" s="38">
        <v>1019626.7</v>
      </c>
      <c r="J483" s="38">
        <v>993367.125</v>
      </c>
      <c r="K483" s="38">
        <v>993367.125</v>
      </c>
      <c r="L483" s="100" t="s">
        <v>1646</v>
      </c>
      <c r="M483" s="157"/>
      <c r="N483" s="157"/>
      <c r="O483" s="87"/>
      <c r="P483" s="101" t="str">
        <f t="shared" si="12"/>
        <v>Освоение 97,4%</v>
      </c>
      <c r="Q483" s="158"/>
      <c r="R483" s="50"/>
    </row>
    <row r="484" spans="1:18" ht="99.75" customHeight="1">
      <c r="A484" s="73"/>
      <c r="B484" s="3" t="s">
        <v>244</v>
      </c>
      <c r="C484" s="39">
        <v>1019626.7</v>
      </c>
      <c r="D484" s="39">
        <v>993367.125</v>
      </c>
      <c r="E484" s="39">
        <v>0</v>
      </c>
      <c r="F484" s="39">
        <v>0</v>
      </c>
      <c r="G484" s="39">
        <v>0</v>
      </c>
      <c r="H484" s="39">
        <v>0</v>
      </c>
      <c r="I484" s="39">
        <v>1019626.7</v>
      </c>
      <c r="J484" s="39">
        <v>993367.125</v>
      </c>
      <c r="K484" s="39">
        <v>993367.125</v>
      </c>
      <c r="L484" s="101" t="s">
        <v>1646</v>
      </c>
      <c r="M484" s="157"/>
      <c r="N484" s="157"/>
      <c r="O484" s="87"/>
      <c r="P484" s="101" t="str">
        <f t="shared" si="12"/>
        <v>Освоение 97,4%</v>
      </c>
      <c r="Q484" s="158"/>
      <c r="R484" s="50"/>
    </row>
    <row r="485" spans="1:18" ht="99.75" customHeight="1">
      <c r="A485" s="73" t="s">
        <v>1647</v>
      </c>
      <c r="B485" s="3" t="s">
        <v>1648</v>
      </c>
      <c r="C485" s="39">
        <v>996673</v>
      </c>
      <c r="D485" s="39">
        <v>970413.477</v>
      </c>
      <c r="E485" s="39">
        <v>0</v>
      </c>
      <c r="F485" s="39">
        <v>0</v>
      </c>
      <c r="G485" s="39">
        <v>0</v>
      </c>
      <c r="H485" s="39">
        <v>0</v>
      </c>
      <c r="I485" s="39">
        <v>996673</v>
      </c>
      <c r="J485" s="39">
        <v>970413.477</v>
      </c>
      <c r="K485" s="39">
        <v>970413.477</v>
      </c>
      <c r="L485" s="101" t="s">
        <v>1646</v>
      </c>
      <c r="M485" s="157"/>
      <c r="N485" s="157"/>
      <c r="O485" s="87"/>
      <c r="P485" s="101" t="str">
        <f t="shared" si="12"/>
        <v>Освоение 97,4%</v>
      </c>
      <c r="Q485" s="158"/>
      <c r="R485" s="50"/>
    </row>
    <row r="486" spans="1:18" ht="99.75" customHeight="1">
      <c r="A486" s="73" t="s">
        <v>1649</v>
      </c>
      <c r="B486" s="3" t="s">
        <v>870</v>
      </c>
      <c r="C486" s="39">
        <v>22953.7</v>
      </c>
      <c r="D486" s="39">
        <v>22953.648</v>
      </c>
      <c r="E486" s="39">
        <v>0</v>
      </c>
      <c r="F486" s="39">
        <v>0</v>
      </c>
      <c r="G486" s="39">
        <v>0</v>
      </c>
      <c r="H486" s="39">
        <v>0</v>
      </c>
      <c r="I486" s="39">
        <v>22953.7</v>
      </c>
      <c r="J486" s="39">
        <v>22953.648</v>
      </c>
      <c r="K486" s="39">
        <v>22953.648</v>
      </c>
      <c r="L486" s="101" t="s">
        <v>1234</v>
      </c>
      <c r="M486" s="157"/>
      <c r="N486" s="157"/>
      <c r="O486" s="87"/>
      <c r="P486" s="101" t="str">
        <f t="shared" si="12"/>
        <v>Освоение 100,0%</v>
      </c>
      <c r="Q486" s="158"/>
      <c r="R486" s="50"/>
    </row>
    <row r="487" spans="1:18" ht="99.75" customHeight="1">
      <c r="A487" s="77"/>
      <c r="B487" s="6" t="s">
        <v>589</v>
      </c>
      <c r="C487" s="38">
        <v>5522.1</v>
      </c>
      <c r="D487" s="38">
        <v>0</v>
      </c>
      <c r="E487" s="38">
        <v>0</v>
      </c>
      <c r="F487" s="38">
        <v>0</v>
      </c>
      <c r="G487" s="38">
        <v>0</v>
      </c>
      <c r="H487" s="38">
        <v>0</v>
      </c>
      <c r="I487" s="38">
        <v>5522.1</v>
      </c>
      <c r="J487" s="38">
        <v>0</v>
      </c>
      <c r="K487" s="38">
        <v>0</v>
      </c>
      <c r="L487" s="100" t="s">
        <v>1140</v>
      </c>
      <c r="M487" s="157"/>
      <c r="N487" s="157"/>
      <c r="O487" s="87"/>
      <c r="P487" s="101" t="str">
        <f t="shared" si="12"/>
        <v>Освоение 0,0%</v>
      </c>
      <c r="Q487" s="158"/>
      <c r="R487" s="50"/>
    </row>
    <row r="488" spans="1:18" ht="99.75" customHeight="1">
      <c r="A488" s="73"/>
      <c r="B488" s="3" t="s">
        <v>266</v>
      </c>
      <c r="C488" s="39">
        <v>5522.1</v>
      </c>
      <c r="D488" s="39">
        <v>0</v>
      </c>
      <c r="E488" s="39">
        <v>0</v>
      </c>
      <c r="F488" s="39">
        <v>0</v>
      </c>
      <c r="G488" s="39">
        <v>0</v>
      </c>
      <c r="H488" s="39">
        <v>0</v>
      </c>
      <c r="I488" s="39">
        <v>5522.1</v>
      </c>
      <c r="J488" s="39">
        <v>0</v>
      </c>
      <c r="K488" s="39">
        <v>0</v>
      </c>
      <c r="L488" s="101" t="s">
        <v>1140</v>
      </c>
      <c r="M488" s="157"/>
      <c r="N488" s="157"/>
      <c r="O488" s="87"/>
      <c r="P488" s="101" t="str">
        <f t="shared" si="12"/>
        <v>Освоение 0,0%</v>
      </c>
      <c r="Q488" s="158"/>
      <c r="R488" s="50"/>
    </row>
    <row r="489" spans="1:18" ht="99.75" customHeight="1">
      <c r="A489" s="73" t="s">
        <v>1650</v>
      </c>
      <c r="B489" s="3" t="s">
        <v>871</v>
      </c>
      <c r="C489" s="39">
        <v>2405.6</v>
      </c>
      <c r="D489" s="39">
        <v>0</v>
      </c>
      <c r="E489" s="39">
        <v>0</v>
      </c>
      <c r="F489" s="39">
        <v>0</v>
      </c>
      <c r="G489" s="39">
        <v>0</v>
      </c>
      <c r="H489" s="39">
        <v>0</v>
      </c>
      <c r="I489" s="39">
        <v>2405.6</v>
      </c>
      <c r="J489" s="39">
        <v>0</v>
      </c>
      <c r="K489" s="39">
        <v>0</v>
      </c>
      <c r="L489" s="101" t="s">
        <v>1140</v>
      </c>
      <c r="M489" s="157"/>
      <c r="N489" s="157"/>
      <c r="O489" s="87"/>
      <c r="P489" s="101" t="str">
        <f t="shared" si="12"/>
        <v>Освоение 0,0%</v>
      </c>
      <c r="Q489" s="158"/>
      <c r="R489" s="50"/>
    </row>
    <row r="490" spans="1:18" ht="99.75" customHeight="1">
      <c r="A490" s="73" t="s">
        <v>1651</v>
      </c>
      <c r="B490" s="3" t="s">
        <v>872</v>
      </c>
      <c r="C490" s="39">
        <v>1759.6</v>
      </c>
      <c r="D490" s="39">
        <v>0</v>
      </c>
      <c r="E490" s="39">
        <v>0</v>
      </c>
      <c r="F490" s="39">
        <v>0</v>
      </c>
      <c r="G490" s="39">
        <v>0</v>
      </c>
      <c r="H490" s="39">
        <v>0</v>
      </c>
      <c r="I490" s="39">
        <v>1759.6</v>
      </c>
      <c r="J490" s="39">
        <v>0</v>
      </c>
      <c r="K490" s="39">
        <v>0</v>
      </c>
      <c r="L490" s="101" t="s">
        <v>1140</v>
      </c>
      <c r="M490" s="157"/>
      <c r="N490" s="157"/>
      <c r="O490" s="87"/>
      <c r="P490" s="101" t="str">
        <f t="shared" si="12"/>
        <v>Освоение 0,0%</v>
      </c>
      <c r="Q490" s="158"/>
      <c r="R490" s="50"/>
    </row>
    <row r="491" spans="1:18" ht="99.75" customHeight="1">
      <c r="A491" s="73" t="s">
        <v>1652</v>
      </c>
      <c r="B491" s="3" t="s">
        <v>873</v>
      </c>
      <c r="C491" s="39">
        <v>1356.9</v>
      </c>
      <c r="D491" s="39">
        <v>0</v>
      </c>
      <c r="E491" s="39">
        <v>0</v>
      </c>
      <c r="F491" s="39">
        <v>0</v>
      </c>
      <c r="G491" s="39">
        <v>0</v>
      </c>
      <c r="H491" s="39">
        <v>0</v>
      </c>
      <c r="I491" s="39">
        <v>1356.9</v>
      </c>
      <c r="J491" s="39">
        <v>0</v>
      </c>
      <c r="K491" s="39">
        <v>0</v>
      </c>
      <c r="L491" s="101" t="s">
        <v>1140</v>
      </c>
      <c r="M491" s="157"/>
      <c r="N491" s="157"/>
      <c r="O491" s="87"/>
      <c r="P491" s="101" t="str">
        <f t="shared" si="12"/>
        <v>Освоение 0,0%</v>
      </c>
      <c r="Q491" s="158"/>
      <c r="R491" s="50"/>
    </row>
    <row r="492" spans="1:18" ht="99.75" customHeight="1">
      <c r="A492" s="77"/>
      <c r="B492" s="6" t="s">
        <v>590</v>
      </c>
      <c r="C492" s="38">
        <v>2057.3</v>
      </c>
      <c r="D492" s="38">
        <v>0</v>
      </c>
      <c r="E492" s="38">
        <v>0</v>
      </c>
      <c r="F492" s="38">
        <v>0</v>
      </c>
      <c r="G492" s="38">
        <v>0</v>
      </c>
      <c r="H492" s="38">
        <v>0</v>
      </c>
      <c r="I492" s="38">
        <v>2057.3</v>
      </c>
      <c r="J492" s="38">
        <v>0</v>
      </c>
      <c r="K492" s="38">
        <v>0</v>
      </c>
      <c r="L492" s="100" t="s">
        <v>1140</v>
      </c>
      <c r="M492" s="157"/>
      <c r="N492" s="157"/>
      <c r="O492" s="87"/>
      <c r="P492" s="101" t="str">
        <f t="shared" si="12"/>
        <v>Освоение 0,0%</v>
      </c>
      <c r="Q492" s="158"/>
      <c r="R492" s="50"/>
    </row>
    <row r="493" spans="1:18" ht="99.75" customHeight="1">
      <c r="A493" s="73"/>
      <c r="B493" s="3" t="s">
        <v>265</v>
      </c>
      <c r="C493" s="39">
        <v>2057.3</v>
      </c>
      <c r="D493" s="39">
        <v>0</v>
      </c>
      <c r="E493" s="39">
        <v>0</v>
      </c>
      <c r="F493" s="39">
        <v>0</v>
      </c>
      <c r="G493" s="39">
        <v>0</v>
      </c>
      <c r="H493" s="39">
        <v>0</v>
      </c>
      <c r="I493" s="39">
        <v>2057.3</v>
      </c>
      <c r="J493" s="39">
        <v>0</v>
      </c>
      <c r="K493" s="39">
        <v>0</v>
      </c>
      <c r="L493" s="101" t="s">
        <v>1140</v>
      </c>
      <c r="M493" s="157"/>
      <c r="N493" s="157"/>
      <c r="O493" s="87"/>
      <c r="P493" s="101" t="str">
        <f t="shared" si="12"/>
        <v>Освоение 0,0%</v>
      </c>
      <c r="Q493" s="158"/>
      <c r="R493" s="50"/>
    </row>
    <row r="494" spans="1:18" ht="99.75" customHeight="1">
      <c r="A494" s="73" t="s">
        <v>1653</v>
      </c>
      <c r="B494" s="3" t="s">
        <v>874</v>
      </c>
      <c r="C494" s="39">
        <v>2057.3</v>
      </c>
      <c r="D494" s="39">
        <v>0</v>
      </c>
      <c r="E494" s="39">
        <v>0</v>
      </c>
      <c r="F494" s="39">
        <v>0</v>
      </c>
      <c r="G494" s="39">
        <v>0</v>
      </c>
      <c r="H494" s="39">
        <v>0</v>
      </c>
      <c r="I494" s="39">
        <v>2057.3</v>
      </c>
      <c r="J494" s="39">
        <v>0</v>
      </c>
      <c r="K494" s="39">
        <v>0</v>
      </c>
      <c r="L494" s="101" t="s">
        <v>1140</v>
      </c>
      <c r="M494" s="157"/>
      <c r="N494" s="157"/>
      <c r="O494" s="87"/>
      <c r="P494" s="101" t="str">
        <f t="shared" si="12"/>
        <v>Освоение 0,0%</v>
      </c>
      <c r="Q494" s="158"/>
      <c r="R494" s="50"/>
    </row>
    <row r="495" spans="1:18" ht="99.75" customHeight="1">
      <c r="A495" s="77" t="s">
        <v>19</v>
      </c>
      <c r="B495" s="6" t="s">
        <v>36</v>
      </c>
      <c r="C495" s="38">
        <v>2024581.5</v>
      </c>
      <c r="D495" s="38">
        <v>826244.93744</v>
      </c>
      <c r="E495" s="38">
        <v>0</v>
      </c>
      <c r="F495" s="38">
        <v>0</v>
      </c>
      <c r="G495" s="38">
        <v>0</v>
      </c>
      <c r="H495" s="38">
        <v>0</v>
      </c>
      <c r="I495" s="38">
        <v>2024581.5</v>
      </c>
      <c r="J495" s="38">
        <v>826244.93744</v>
      </c>
      <c r="K495" s="38">
        <v>604366.336</v>
      </c>
      <c r="L495" s="100" t="s">
        <v>1654</v>
      </c>
      <c r="M495" s="157"/>
      <c r="N495" s="157"/>
      <c r="O495" s="87"/>
      <c r="P495" s="101" t="str">
        <f t="shared" si="12"/>
        <v>Освоение 29,9%</v>
      </c>
      <c r="Q495" s="158"/>
      <c r="R495" s="50"/>
    </row>
    <row r="496" spans="1:18" ht="99.75" customHeight="1">
      <c r="A496" s="77"/>
      <c r="B496" s="6" t="s">
        <v>292</v>
      </c>
      <c r="C496" s="38">
        <v>5250</v>
      </c>
      <c r="D496" s="38">
        <v>4950</v>
      </c>
      <c r="E496" s="38">
        <v>0</v>
      </c>
      <c r="F496" s="38">
        <v>0</v>
      </c>
      <c r="G496" s="38">
        <v>0</v>
      </c>
      <c r="H496" s="38">
        <v>0</v>
      </c>
      <c r="I496" s="38">
        <v>5250</v>
      </c>
      <c r="J496" s="38">
        <v>4950</v>
      </c>
      <c r="K496" s="38">
        <v>4950</v>
      </c>
      <c r="L496" s="100" t="s">
        <v>1655</v>
      </c>
      <c r="M496" s="157"/>
      <c r="N496" s="157"/>
      <c r="O496" s="87"/>
      <c r="P496" s="101" t="str">
        <f t="shared" si="12"/>
        <v>Освоение 94,3%</v>
      </c>
      <c r="Q496" s="158"/>
      <c r="R496" s="50"/>
    </row>
    <row r="497" spans="1:18" ht="99.75" customHeight="1">
      <c r="A497" s="73"/>
      <c r="B497" s="3" t="s">
        <v>293</v>
      </c>
      <c r="C497" s="39">
        <v>5250</v>
      </c>
      <c r="D497" s="39">
        <v>4950</v>
      </c>
      <c r="E497" s="39">
        <v>0</v>
      </c>
      <c r="F497" s="39">
        <v>0</v>
      </c>
      <c r="G497" s="39">
        <v>0</v>
      </c>
      <c r="H497" s="39">
        <v>0</v>
      </c>
      <c r="I497" s="39">
        <v>5250</v>
      </c>
      <c r="J497" s="39">
        <v>4950</v>
      </c>
      <c r="K497" s="39">
        <v>4950</v>
      </c>
      <c r="L497" s="101" t="s">
        <v>1655</v>
      </c>
      <c r="M497" s="157"/>
      <c r="N497" s="157"/>
      <c r="O497" s="87"/>
      <c r="P497" s="101" t="str">
        <f t="shared" si="12"/>
        <v>Освоение 94,3%</v>
      </c>
      <c r="Q497" s="158"/>
      <c r="R497" s="50"/>
    </row>
    <row r="498" spans="1:18" ht="99.75" customHeight="1">
      <c r="A498" s="73" t="s">
        <v>875</v>
      </c>
      <c r="B498" s="3" t="s">
        <v>1656</v>
      </c>
      <c r="C498" s="39">
        <v>5250</v>
      </c>
      <c r="D498" s="39">
        <v>4950</v>
      </c>
      <c r="E498" s="39">
        <v>0</v>
      </c>
      <c r="F498" s="39">
        <v>0</v>
      </c>
      <c r="G498" s="39">
        <v>0</v>
      </c>
      <c r="H498" s="39">
        <v>0</v>
      </c>
      <c r="I498" s="39">
        <v>5250</v>
      </c>
      <c r="J498" s="39">
        <v>4950</v>
      </c>
      <c r="K498" s="39">
        <v>4950</v>
      </c>
      <c r="L498" s="101" t="s">
        <v>619</v>
      </c>
      <c r="M498" s="157"/>
      <c r="N498" s="157"/>
      <c r="O498" s="87"/>
      <c r="P498" s="101" t="str">
        <f t="shared" si="12"/>
        <v>Проект утвержден</v>
      </c>
      <c r="Q498" s="158"/>
      <c r="R498" s="50"/>
    </row>
    <row r="499" spans="1:18" ht="99.75" customHeight="1">
      <c r="A499" s="77"/>
      <c r="B499" s="6" t="s">
        <v>1657</v>
      </c>
      <c r="C499" s="38">
        <v>10000</v>
      </c>
      <c r="D499" s="38">
        <v>8081.95601</v>
      </c>
      <c r="E499" s="38">
        <v>0</v>
      </c>
      <c r="F499" s="38">
        <v>0</v>
      </c>
      <c r="G499" s="38">
        <v>0</v>
      </c>
      <c r="H499" s="38">
        <v>0</v>
      </c>
      <c r="I499" s="38">
        <v>10000</v>
      </c>
      <c r="J499" s="38">
        <v>8081.95601</v>
      </c>
      <c r="K499" s="38">
        <v>8081.956</v>
      </c>
      <c r="L499" s="100" t="s">
        <v>1658</v>
      </c>
      <c r="M499" s="157"/>
      <c r="N499" s="157"/>
      <c r="O499" s="87"/>
      <c r="P499" s="101" t="str">
        <f t="shared" si="12"/>
        <v>Освоение 80,8%</v>
      </c>
      <c r="Q499" s="158"/>
      <c r="R499" s="50"/>
    </row>
    <row r="500" spans="1:18" ht="99.75" customHeight="1">
      <c r="A500" s="73"/>
      <c r="B500" s="3" t="s">
        <v>283</v>
      </c>
      <c r="C500" s="39">
        <v>10000</v>
      </c>
      <c r="D500" s="39">
        <v>8081.95601</v>
      </c>
      <c r="E500" s="39">
        <v>0</v>
      </c>
      <c r="F500" s="39">
        <v>0</v>
      </c>
      <c r="G500" s="39">
        <v>0</v>
      </c>
      <c r="H500" s="39">
        <v>0</v>
      </c>
      <c r="I500" s="39">
        <v>10000</v>
      </c>
      <c r="J500" s="39">
        <v>8081.95601</v>
      </c>
      <c r="K500" s="39">
        <v>8081.956</v>
      </c>
      <c r="L500" s="101" t="s">
        <v>1658</v>
      </c>
      <c r="M500" s="157"/>
      <c r="N500" s="157"/>
      <c r="O500" s="87"/>
      <c r="P500" s="101" t="str">
        <f t="shared" si="12"/>
        <v>Освоение 80,8%</v>
      </c>
      <c r="Q500" s="158"/>
      <c r="R500" s="50"/>
    </row>
    <row r="501" spans="1:18" ht="99.75" customHeight="1">
      <c r="A501" s="73" t="s">
        <v>876</v>
      </c>
      <c r="B501" s="3" t="s">
        <v>877</v>
      </c>
      <c r="C501" s="39">
        <v>10000</v>
      </c>
      <c r="D501" s="39">
        <v>8081.95601</v>
      </c>
      <c r="E501" s="39">
        <v>0</v>
      </c>
      <c r="F501" s="39">
        <v>0</v>
      </c>
      <c r="G501" s="39">
        <v>0</v>
      </c>
      <c r="H501" s="39">
        <v>0</v>
      </c>
      <c r="I501" s="39">
        <v>10000</v>
      </c>
      <c r="J501" s="39">
        <v>8081.95601</v>
      </c>
      <c r="K501" s="39">
        <v>8081.956</v>
      </c>
      <c r="L501" s="101" t="s">
        <v>1658</v>
      </c>
      <c r="M501" s="157"/>
      <c r="N501" s="157"/>
      <c r="O501" s="87"/>
      <c r="P501" s="101" t="str">
        <f t="shared" si="12"/>
        <v>Освоение 80,8%</v>
      </c>
      <c r="Q501" s="158"/>
      <c r="R501" s="50"/>
    </row>
    <row r="502" spans="1:18" ht="99.75" customHeight="1">
      <c r="A502" s="77"/>
      <c r="B502" s="6" t="s">
        <v>301</v>
      </c>
      <c r="C502" s="38">
        <v>2009331.5</v>
      </c>
      <c r="D502" s="38">
        <v>813212.98143</v>
      </c>
      <c r="E502" s="38">
        <v>0</v>
      </c>
      <c r="F502" s="38">
        <v>0</v>
      </c>
      <c r="G502" s="38">
        <v>0</v>
      </c>
      <c r="H502" s="38">
        <v>0</v>
      </c>
      <c r="I502" s="38">
        <v>2009331.5</v>
      </c>
      <c r="J502" s="38">
        <v>813212.98143</v>
      </c>
      <c r="K502" s="38">
        <v>591334.38</v>
      </c>
      <c r="L502" s="100" t="s">
        <v>1659</v>
      </c>
      <c r="M502" s="157"/>
      <c r="N502" s="157"/>
      <c r="O502" s="87"/>
      <c r="P502" s="101" t="str">
        <f t="shared" si="12"/>
        <v>Освоение 29,4%</v>
      </c>
      <c r="Q502" s="158"/>
      <c r="R502" s="50"/>
    </row>
    <row r="503" spans="1:18" ht="99.75" customHeight="1">
      <c r="A503" s="73"/>
      <c r="B503" s="3" t="s">
        <v>587</v>
      </c>
      <c r="C503" s="39">
        <v>2009331.5</v>
      </c>
      <c r="D503" s="39">
        <v>813212.98143</v>
      </c>
      <c r="E503" s="39">
        <v>0</v>
      </c>
      <c r="F503" s="39">
        <v>0</v>
      </c>
      <c r="G503" s="39">
        <v>0</v>
      </c>
      <c r="H503" s="39">
        <v>0</v>
      </c>
      <c r="I503" s="39">
        <v>2009331.5</v>
      </c>
      <c r="J503" s="39">
        <v>813212.98143</v>
      </c>
      <c r="K503" s="39">
        <v>591334.38</v>
      </c>
      <c r="L503" s="101" t="s">
        <v>1659</v>
      </c>
      <c r="M503" s="157"/>
      <c r="N503" s="157"/>
      <c r="O503" s="87"/>
      <c r="P503" s="101" t="str">
        <f t="shared" si="12"/>
        <v>Освоение 29,4%</v>
      </c>
      <c r="Q503" s="158"/>
      <c r="R503" s="50"/>
    </row>
    <row r="504" spans="1:18" ht="99.75" customHeight="1">
      <c r="A504" s="73" t="s">
        <v>1660</v>
      </c>
      <c r="B504" s="3" t="s">
        <v>878</v>
      </c>
      <c r="C504" s="39">
        <v>2009331.5</v>
      </c>
      <c r="D504" s="39">
        <v>813212.98143</v>
      </c>
      <c r="E504" s="39">
        <v>0</v>
      </c>
      <c r="F504" s="39">
        <v>0</v>
      </c>
      <c r="G504" s="39">
        <v>0</v>
      </c>
      <c r="H504" s="39">
        <v>0</v>
      </c>
      <c r="I504" s="39">
        <v>2009331.5</v>
      </c>
      <c r="J504" s="39">
        <v>813212.98143</v>
      </c>
      <c r="K504" s="39">
        <v>591334.38</v>
      </c>
      <c r="L504" s="101" t="s">
        <v>1659</v>
      </c>
      <c r="M504" s="157"/>
      <c r="N504" s="157"/>
      <c r="O504" s="87"/>
      <c r="P504" s="101" t="str">
        <f t="shared" si="12"/>
        <v>Освоение 29,4%</v>
      </c>
      <c r="Q504" s="158"/>
      <c r="R504" s="50"/>
    </row>
    <row r="505" spans="1:18" ht="99.75" customHeight="1">
      <c r="A505" s="77" t="s">
        <v>21</v>
      </c>
      <c r="B505" s="6" t="s">
        <v>37</v>
      </c>
      <c r="C505" s="38">
        <v>1460497.7</v>
      </c>
      <c r="D505" s="38">
        <v>1251536.33959</v>
      </c>
      <c r="E505" s="38">
        <v>0</v>
      </c>
      <c r="F505" s="38">
        <v>0</v>
      </c>
      <c r="G505" s="38">
        <v>0</v>
      </c>
      <c r="H505" s="38">
        <v>0</v>
      </c>
      <c r="I505" s="38">
        <v>1460497.7</v>
      </c>
      <c r="J505" s="38">
        <v>1251536.33959</v>
      </c>
      <c r="K505" s="38">
        <v>1233278.316</v>
      </c>
      <c r="L505" s="100" t="s">
        <v>1661</v>
      </c>
      <c r="M505" s="157"/>
      <c r="N505" s="157"/>
      <c r="O505" s="87"/>
      <c r="P505" s="101" t="str">
        <f t="shared" si="12"/>
        <v>Освоение 84,4%</v>
      </c>
      <c r="Q505" s="158"/>
      <c r="R505" s="50"/>
    </row>
    <row r="506" spans="1:18" ht="99.75" customHeight="1">
      <c r="A506" s="77"/>
      <c r="B506" s="6" t="s">
        <v>290</v>
      </c>
      <c r="C506" s="38">
        <v>928082.7</v>
      </c>
      <c r="D506" s="38">
        <v>816209.86949</v>
      </c>
      <c r="E506" s="38">
        <v>0</v>
      </c>
      <c r="F506" s="38">
        <v>0</v>
      </c>
      <c r="G506" s="38">
        <v>0</v>
      </c>
      <c r="H506" s="38">
        <v>0</v>
      </c>
      <c r="I506" s="38">
        <v>928082.7</v>
      </c>
      <c r="J506" s="38">
        <v>816209.86949</v>
      </c>
      <c r="K506" s="38">
        <v>816209.869</v>
      </c>
      <c r="L506" s="100" t="s">
        <v>1662</v>
      </c>
      <c r="M506" s="157"/>
      <c r="N506" s="157"/>
      <c r="O506" s="87"/>
      <c r="P506" s="101" t="str">
        <f t="shared" si="12"/>
        <v>Освоение 87,9%</v>
      </c>
      <c r="Q506" s="158"/>
      <c r="R506" s="50"/>
    </row>
    <row r="507" spans="1:18" ht="99.75" customHeight="1">
      <c r="A507" s="73"/>
      <c r="B507" s="3" t="s">
        <v>285</v>
      </c>
      <c r="C507" s="39">
        <v>928082.7</v>
      </c>
      <c r="D507" s="39">
        <v>816209.86949</v>
      </c>
      <c r="E507" s="39">
        <v>0</v>
      </c>
      <c r="F507" s="39">
        <v>0</v>
      </c>
      <c r="G507" s="39">
        <v>0</v>
      </c>
      <c r="H507" s="39">
        <v>0</v>
      </c>
      <c r="I507" s="39">
        <v>928082.7</v>
      </c>
      <c r="J507" s="39">
        <v>816209.86949</v>
      </c>
      <c r="K507" s="39">
        <v>816209.869</v>
      </c>
      <c r="L507" s="101" t="s">
        <v>1662</v>
      </c>
      <c r="M507" s="157"/>
      <c r="N507" s="157"/>
      <c r="O507" s="87"/>
      <c r="P507" s="101" t="str">
        <f t="shared" si="12"/>
        <v>Освоение 87,9%</v>
      </c>
      <c r="Q507" s="158"/>
      <c r="R507" s="50"/>
    </row>
    <row r="508" spans="1:18" ht="99.75" customHeight="1">
      <c r="A508" s="73" t="s">
        <v>879</v>
      </c>
      <c r="B508" s="3" t="s">
        <v>880</v>
      </c>
      <c r="C508" s="39">
        <v>828082.7</v>
      </c>
      <c r="D508" s="39">
        <v>816145.68713</v>
      </c>
      <c r="E508" s="39">
        <v>0</v>
      </c>
      <c r="F508" s="39">
        <v>0</v>
      </c>
      <c r="G508" s="39">
        <v>0</v>
      </c>
      <c r="H508" s="39">
        <v>0</v>
      </c>
      <c r="I508" s="39">
        <v>828082.7</v>
      </c>
      <c r="J508" s="39">
        <v>816145.68713</v>
      </c>
      <c r="K508" s="39">
        <v>816145.687</v>
      </c>
      <c r="L508" s="101" t="s">
        <v>1299</v>
      </c>
      <c r="M508" s="157"/>
      <c r="N508" s="157"/>
      <c r="O508" s="87"/>
      <c r="P508" s="101" t="str">
        <f t="shared" si="12"/>
        <v>Освоение 98,6%</v>
      </c>
      <c r="Q508" s="158"/>
      <c r="R508" s="50"/>
    </row>
    <row r="509" spans="1:18" ht="99.75" customHeight="1">
      <c r="A509" s="73" t="s">
        <v>881</v>
      </c>
      <c r="B509" s="3" t="s">
        <v>882</v>
      </c>
      <c r="C509" s="39">
        <v>100000</v>
      </c>
      <c r="D509" s="39">
        <v>64.18236</v>
      </c>
      <c r="E509" s="39">
        <v>0</v>
      </c>
      <c r="F509" s="39">
        <v>0</v>
      </c>
      <c r="G509" s="39">
        <v>0</v>
      </c>
      <c r="H509" s="39">
        <v>0</v>
      </c>
      <c r="I509" s="39">
        <v>100000</v>
      </c>
      <c r="J509" s="39">
        <v>64.18236</v>
      </c>
      <c r="K509" s="39">
        <v>64.182</v>
      </c>
      <c r="L509" s="101" t="s">
        <v>1260</v>
      </c>
      <c r="M509" s="157"/>
      <c r="N509" s="157"/>
      <c r="O509" s="87"/>
      <c r="P509" s="101" t="str">
        <f t="shared" si="12"/>
        <v>Освоение 0,1%</v>
      </c>
      <c r="Q509" s="158"/>
      <c r="R509" s="50"/>
    </row>
    <row r="510" spans="1:18" ht="99.75" customHeight="1">
      <c r="A510" s="77"/>
      <c r="B510" s="6" t="s">
        <v>302</v>
      </c>
      <c r="C510" s="38">
        <v>400000</v>
      </c>
      <c r="D510" s="38">
        <v>311643.4131</v>
      </c>
      <c r="E510" s="38">
        <v>0</v>
      </c>
      <c r="F510" s="38">
        <v>0</v>
      </c>
      <c r="G510" s="38">
        <v>0</v>
      </c>
      <c r="H510" s="38">
        <v>0</v>
      </c>
      <c r="I510" s="38">
        <v>400000</v>
      </c>
      <c r="J510" s="38">
        <v>311643.4131</v>
      </c>
      <c r="K510" s="38">
        <v>293094.911</v>
      </c>
      <c r="L510" s="100" t="s">
        <v>1663</v>
      </c>
      <c r="M510" s="157"/>
      <c r="N510" s="157"/>
      <c r="O510" s="87"/>
      <c r="P510" s="101" t="str">
        <f t="shared" si="12"/>
        <v>Освоение 73,3%</v>
      </c>
      <c r="Q510" s="158"/>
      <c r="R510" s="50"/>
    </row>
    <row r="511" spans="1:18" ht="99.75" customHeight="1">
      <c r="A511" s="73"/>
      <c r="B511" s="3" t="s">
        <v>283</v>
      </c>
      <c r="C511" s="39">
        <v>400000</v>
      </c>
      <c r="D511" s="39">
        <v>311643.4131</v>
      </c>
      <c r="E511" s="39">
        <v>0</v>
      </c>
      <c r="F511" s="39">
        <v>0</v>
      </c>
      <c r="G511" s="39">
        <v>0</v>
      </c>
      <c r="H511" s="39">
        <v>0</v>
      </c>
      <c r="I511" s="39">
        <v>400000</v>
      </c>
      <c r="J511" s="39">
        <v>311643.4131</v>
      </c>
      <c r="K511" s="39">
        <v>293094.911</v>
      </c>
      <c r="L511" s="101" t="s">
        <v>1663</v>
      </c>
      <c r="M511" s="157"/>
      <c r="N511" s="157"/>
      <c r="O511" s="87"/>
      <c r="P511" s="101" t="str">
        <f t="shared" si="12"/>
        <v>Освоение 73,3%</v>
      </c>
      <c r="Q511" s="158"/>
      <c r="R511" s="50"/>
    </row>
    <row r="512" spans="1:18" ht="99.75" customHeight="1">
      <c r="A512" s="73" t="s">
        <v>883</v>
      </c>
      <c r="B512" s="3" t="s">
        <v>884</v>
      </c>
      <c r="C512" s="39">
        <v>400000</v>
      </c>
      <c r="D512" s="39">
        <v>311643.4131</v>
      </c>
      <c r="E512" s="39">
        <v>0</v>
      </c>
      <c r="F512" s="39">
        <v>0</v>
      </c>
      <c r="G512" s="39">
        <v>0</v>
      </c>
      <c r="H512" s="39">
        <v>0</v>
      </c>
      <c r="I512" s="39">
        <v>400000</v>
      </c>
      <c r="J512" s="39">
        <v>311643.4131</v>
      </c>
      <c r="K512" s="39">
        <v>293094.911</v>
      </c>
      <c r="L512" s="101" t="s">
        <v>1663</v>
      </c>
      <c r="M512" s="157"/>
      <c r="N512" s="157"/>
      <c r="O512" s="87"/>
      <c r="P512" s="101" t="str">
        <f t="shared" si="12"/>
        <v>Освоение 73,3%</v>
      </c>
      <c r="Q512" s="158"/>
      <c r="R512" s="50"/>
    </row>
    <row r="513" spans="1:18" ht="99.75" customHeight="1">
      <c r="A513" s="77"/>
      <c r="B513" s="6" t="s">
        <v>303</v>
      </c>
      <c r="C513" s="38">
        <v>24937.5</v>
      </c>
      <c r="D513" s="38">
        <v>24937.499</v>
      </c>
      <c r="E513" s="38">
        <v>0</v>
      </c>
      <c r="F513" s="38">
        <v>0</v>
      </c>
      <c r="G513" s="38">
        <v>0</v>
      </c>
      <c r="H513" s="38">
        <v>0</v>
      </c>
      <c r="I513" s="38">
        <v>24937.5</v>
      </c>
      <c r="J513" s="38">
        <v>24937.499</v>
      </c>
      <c r="K513" s="38">
        <v>24937.499</v>
      </c>
      <c r="L513" s="100" t="s">
        <v>1234</v>
      </c>
      <c r="M513" s="157"/>
      <c r="N513" s="157"/>
      <c r="O513" s="87"/>
      <c r="P513" s="101" t="str">
        <f t="shared" si="12"/>
        <v>Освоение 100,0%</v>
      </c>
      <c r="Q513" s="158"/>
      <c r="R513" s="50"/>
    </row>
    <row r="514" spans="1:18" ht="99.75" customHeight="1">
      <c r="A514" s="73"/>
      <c r="B514" s="3" t="s">
        <v>250</v>
      </c>
      <c r="C514" s="39">
        <v>24937.5</v>
      </c>
      <c r="D514" s="39">
        <v>24937.499</v>
      </c>
      <c r="E514" s="39">
        <v>0</v>
      </c>
      <c r="F514" s="39">
        <v>0</v>
      </c>
      <c r="G514" s="39">
        <v>0</v>
      </c>
      <c r="H514" s="39">
        <v>0</v>
      </c>
      <c r="I514" s="39">
        <v>24937.5</v>
      </c>
      <c r="J514" s="39">
        <v>24937.499</v>
      </c>
      <c r="K514" s="39">
        <v>24937.499</v>
      </c>
      <c r="L514" s="101" t="s">
        <v>1234</v>
      </c>
      <c r="M514" s="157"/>
      <c r="N514" s="157"/>
      <c r="O514" s="87"/>
      <c r="P514" s="101" t="str">
        <f t="shared" si="12"/>
        <v>Освоение 100,0%</v>
      </c>
      <c r="Q514" s="158"/>
      <c r="R514" s="50"/>
    </row>
    <row r="515" spans="1:18" ht="99.75" customHeight="1">
      <c r="A515" s="73" t="s">
        <v>885</v>
      </c>
      <c r="B515" s="3" t="s">
        <v>886</v>
      </c>
      <c r="C515" s="39">
        <v>24937.5</v>
      </c>
      <c r="D515" s="39">
        <v>24937.499</v>
      </c>
      <c r="E515" s="39">
        <v>0</v>
      </c>
      <c r="F515" s="39">
        <v>0</v>
      </c>
      <c r="G515" s="39">
        <v>0</v>
      </c>
      <c r="H515" s="39">
        <v>0</v>
      </c>
      <c r="I515" s="39">
        <v>24937.5</v>
      </c>
      <c r="J515" s="39">
        <v>24937.499</v>
      </c>
      <c r="K515" s="39">
        <v>24937.499</v>
      </c>
      <c r="L515" s="101" t="s">
        <v>1234</v>
      </c>
      <c r="M515" s="157"/>
      <c r="N515" s="157"/>
      <c r="O515" s="87"/>
      <c r="P515" s="101" t="str">
        <f t="shared" si="12"/>
        <v>Освоение 100,0%</v>
      </c>
      <c r="Q515" s="158"/>
      <c r="R515" s="50"/>
    </row>
    <row r="516" spans="1:18" ht="99.75" customHeight="1">
      <c r="A516" s="77"/>
      <c r="B516" s="6" t="s">
        <v>591</v>
      </c>
      <c r="C516" s="38">
        <v>107477.5</v>
      </c>
      <c r="D516" s="38">
        <v>98745.558</v>
      </c>
      <c r="E516" s="38">
        <v>0</v>
      </c>
      <c r="F516" s="38">
        <v>0</v>
      </c>
      <c r="G516" s="38">
        <v>0</v>
      </c>
      <c r="H516" s="38">
        <v>0</v>
      </c>
      <c r="I516" s="38">
        <v>107477.5</v>
      </c>
      <c r="J516" s="38">
        <v>98745.558</v>
      </c>
      <c r="K516" s="38">
        <v>99036.037</v>
      </c>
      <c r="L516" s="100" t="s">
        <v>1237</v>
      </c>
      <c r="M516" s="157"/>
      <c r="N516" s="157"/>
      <c r="O516" s="87"/>
      <c r="P516" s="101" t="str">
        <f t="shared" si="12"/>
        <v>Освоение 92,1%</v>
      </c>
      <c r="Q516" s="158"/>
      <c r="R516" s="50"/>
    </row>
    <row r="517" spans="1:18" ht="99.75" customHeight="1">
      <c r="A517" s="73"/>
      <c r="B517" s="3" t="s">
        <v>242</v>
      </c>
      <c r="C517" s="39">
        <v>107477.5</v>
      </c>
      <c r="D517" s="39">
        <v>98745.558</v>
      </c>
      <c r="E517" s="39">
        <v>0</v>
      </c>
      <c r="F517" s="39">
        <v>0</v>
      </c>
      <c r="G517" s="39">
        <v>0</v>
      </c>
      <c r="H517" s="39">
        <v>0</v>
      </c>
      <c r="I517" s="39">
        <v>107477.5</v>
      </c>
      <c r="J517" s="39">
        <v>98745.558</v>
      </c>
      <c r="K517" s="39">
        <v>99036.037</v>
      </c>
      <c r="L517" s="101" t="s">
        <v>1237</v>
      </c>
      <c r="M517" s="157"/>
      <c r="N517" s="157"/>
      <c r="O517" s="87"/>
      <c r="P517" s="101" t="str">
        <f t="shared" si="12"/>
        <v>Освоение 92,1%</v>
      </c>
      <c r="Q517" s="158"/>
      <c r="R517" s="50"/>
    </row>
    <row r="518" spans="1:18" ht="99.75" customHeight="1">
      <c r="A518" s="73" t="s">
        <v>887</v>
      </c>
      <c r="B518" s="3" t="s">
        <v>888</v>
      </c>
      <c r="C518" s="39">
        <v>107477.5</v>
      </c>
      <c r="D518" s="39">
        <v>98745.558</v>
      </c>
      <c r="E518" s="39">
        <v>0</v>
      </c>
      <c r="F518" s="39">
        <v>0</v>
      </c>
      <c r="G518" s="39">
        <v>0</v>
      </c>
      <c r="H518" s="39">
        <v>0</v>
      </c>
      <c r="I518" s="39">
        <v>107477.5</v>
      </c>
      <c r="J518" s="39">
        <v>98745.558</v>
      </c>
      <c r="K518" s="39">
        <v>99036.037</v>
      </c>
      <c r="L518" s="101" t="s">
        <v>1237</v>
      </c>
      <c r="M518" s="157"/>
      <c r="N518" s="157"/>
      <c r="O518" s="87"/>
      <c r="P518" s="101" t="str">
        <f t="shared" si="12"/>
        <v>Освоение 92,1%</v>
      </c>
      <c r="Q518" s="158"/>
      <c r="R518" s="50"/>
    </row>
    <row r="519" spans="1:18" ht="99.75" customHeight="1">
      <c r="A519" s="77" t="s">
        <v>23</v>
      </c>
      <c r="B519" s="6" t="s">
        <v>38</v>
      </c>
      <c r="C519" s="38">
        <v>4471342.4</v>
      </c>
      <c r="D519" s="38">
        <v>2644979.03485</v>
      </c>
      <c r="E519" s="38">
        <v>0</v>
      </c>
      <c r="F519" s="38">
        <v>0</v>
      </c>
      <c r="G519" s="38">
        <v>0</v>
      </c>
      <c r="H519" s="38">
        <v>0</v>
      </c>
      <c r="I519" s="38">
        <v>4471342.4</v>
      </c>
      <c r="J519" s="38">
        <v>2644979.03485</v>
      </c>
      <c r="K519" s="38">
        <v>2358970.88414</v>
      </c>
      <c r="L519" s="100" t="s">
        <v>1664</v>
      </c>
      <c r="M519" s="157"/>
      <c r="N519" s="157"/>
      <c r="O519" s="87"/>
      <c r="P519" s="101" t="str">
        <f t="shared" si="12"/>
        <v>Освоение 52,8%</v>
      </c>
      <c r="Q519" s="158"/>
      <c r="R519" s="50"/>
    </row>
    <row r="520" spans="1:18" ht="99.75" customHeight="1">
      <c r="A520" s="73"/>
      <c r="B520" s="3" t="s">
        <v>280</v>
      </c>
      <c r="C520" s="39">
        <v>100000</v>
      </c>
      <c r="D520" s="39">
        <v>96659.673</v>
      </c>
      <c r="E520" s="39">
        <v>0</v>
      </c>
      <c r="F520" s="39">
        <v>0</v>
      </c>
      <c r="G520" s="39">
        <v>0</v>
      </c>
      <c r="H520" s="39">
        <v>0</v>
      </c>
      <c r="I520" s="39">
        <v>100000</v>
      </c>
      <c r="J520" s="39">
        <v>96659.673</v>
      </c>
      <c r="K520" s="39">
        <v>96684.688</v>
      </c>
      <c r="L520" s="101" t="s">
        <v>1665</v>
      </c>
      <c r="M520" s="157"/>
      <c r="N520" s="157"/>
      <c r="O520" s="87"/>
      <c r="P520" s="101" t="str">
        <f t="shared" si="12"/>
        <v>Освоение 96,7%</v>
      </c>
      <c r="Q520" s="158"/>
      <c r="R520" s="50"/>
    </row>
    <row r="521" spans="1:18" ht="99.75" customHeight="1">
      <c r="A521" s="73" t="s">
        <v>1666</v>
      </c>
      <c r="B521" s="3" t="s">
        <v>889</v>
      </c>
      <c r="C521" s="39">
        <v>100000</v>
      </c>
      <c r="D521" s="39">
        <v>96659.673</v>
      </c>
      <c r="E521" s="39">
        <v>0</v>
      </c>
      <c r="F521" s="39">
        <v>0</v>
      </c>
      <c r="G521" s="39">
        <v>0</v>
      </c>
      <c r="H521" s="39">
        <v>0</v>
      </c>
      <c r="I521" s="39">
        <v>100000</v>
      </c>
      <c r="J521" s="39">
        <v>96659.673</v>
      </c>
      <c r="K521" s="39">
        <v>96684.688</v>
      </c>
      <c r="L521" s="101" t="s">
        <v>1665</v>
      </c>
      <c r="M521" s="157"/>
      <c r="N521" s="157"/>
      <c r="O521" s="87"/>
      <c r="P521" s="101" t="str">
        <f t="shared" si="12"/>
        <v>Освоение 96,7%</v>
      </c>
      <c r="Q521" s="158"/>
      <c r="R521" s="50"/>
    </row>
    <row r="522" spans="1:18" ht="99.75" customHeight="1">
      <c r="A522" s="73"/>
      <c r="B522" s="3" t="s">
        <v>249</v>
      </c>
      <c r="C522" s="39">
        <v>1813.6</v>
      </c>
      <c r="D522" s="39">
        <v>0</v>
      </c>
      <c r="E522" s="39">
        <v>0</v>
      </c>
      <c r="F522" s="39">
        <v>0</v>
      </c>
      <c r="G522" s="39">
        <v>0</v>
      </c>
      <c r="H522" s="39">
        <v>0</v>
      </c>
      <c r="I522" s="39">
        <v>1813.6</v>
      </c>
      <c r="J522" s="39">
        <v>0</v>
      </c>
      <c r="K522" s="39">
        <v>0</v>
      </c>
      <c r="L522" s="101" t="s">
        <v>1140</v>
      </c>
      <c r="M522" s="157"/>
      <c r="N522" s="157"/>
      <c r="O522" s="87"/>
      <c r="P522" s="101" t="str">
        <f t="shared" si="12"/>
        <v>Освоение 0,0%</v>
      </c>
      <c r="Q522" s="158"/>
      <c r="R522" s="50"/>
    </row>
    <row r="523" spans="1:18" ht="99.75" customHeight="1">
      <c r="A523" s="73" t="s">
        <v>1667</v>
      </c>
      <c r="B523" s="3" t="s">
        <v>1668</v>
      </c>
      <c r="C523" s="39">
        <v>1813.6</v>
      </c>
      <c r="D523" s="39">
        <v>0</v>
      </c>
      <c r="E523" s="39">
        <v>0</v>
      </c>
      <c r="F523" s="39">
        <v>0</v>
      </c>
      <c r="G523" s="39">
        <v>0</v>
      </c>
      <c r="H523" s="39">
        <v>0</v>
      </c>
      <c r="I523" s="39">
        <v>1813.6</v>
      </c>
      <c r="J523" s="39">
        <v>0</v>
      </c>
      <c r="K523" s="39">
        <v>0</v>
      </c>
      <c r="L523" s="101" t="s">
        <v>1140</v>
      </c>
      <c r="M523" s="157"/>
      <c r="N523" s="157"/>
      <c r="O523" s="87"/>
      <c r="P523" s="101" t="str">
        <f t="shared" si="12"/>
        <v>Освоение 0,0%</v>
      </c>
      <c r="Q523" s="158"/>
      <c r="R523" s="50"/>
    </row>
    <row r="524" spans="1:18" ht="99.75" customHeight="1">
      <c r="A524" s="73"/>
      <c r="B524" s="3" t="s">
        <v>242</v>
      </c>
      <c r="C524" s="39">
        <v>187681</v>
      </c>
      <c r="D524" s="39">
        <v>112480.63</v>
      </c>
      <c r="E524" s="39">
        <v>0</v>
      </c>
      <c r="F524" s="39">
        <v>0</v>
      </c>
      <c r="G524" s="39">
        <v>0</v>
      </c>
      <c r="H524" s="39">
        <v>0</v>
      </c>
      <c r="I524" s="39">
        <v>187681</v>
      </c>
      <c r="J524" s="39">
        <v>112480.63</v>
      </c>
      <c r="K524" s="39">
        <v>112480.63</v>
      </c>
      <c r="L524" s="101" t="s">
        <v>1669</v>
      </c>
      <c r="M524" s="157"/>
      <c r="N524" s="157"/>
      <c r="O524" s="87"/>
      <c r="P524" s="101" t="str">
        <f t="shared" si="12"/>
        <v>Освоение 59,9%</v>
      </c>
      <c r="Q524" s="158"/>
      <c r="R524" s="50"/>
    </row>
    <row r="525" spans="1:18" ht="99.75" customHeight="1">
      <c r="A525" s="73" t="s">
        <v>1670</v>
      </c>
      <c r="B525" s="3" t="s">
        <v>890</v>
      </c>
      <c r="C525" s="39">
        <v>187681</v>
      </c>
      <c r="D525" s="39">
        <v>112480.63</v>
      </c>
      <c r="E525" s="39">
        <v>0</v>
      </c>
      <c r="F525" s="39">
        <v>0</v>
      </c>
      <c r="G525" s="39">
        <v>0</v>
      </c>
      <c r="H525" s="39">
        <v>0</v>
      </c>
      <c r="I525" s="39">
        <v>187681</v>
      </c>
      <c r="J525" s="39">
        <v>112480.63</v>
      </c>
      <c r="K525" s="39">
        <v>112480.63</v>
      </c>
      <c r="L525" s="101" t="s">
        <v>1669</v>
      </c>
      <c r="M525" s="157"/>
      <c r="N525" s="157"/>
      <c r="O525" s="87"/>
      <c r="P525" s="101" t="str">
        <f t="shared" si="12"/>
        <v>Освоение 59,9%</v>
      </c>
      <c r="Q525" s="158"/>
      <c r="R525" s="50"/>
    </row>
    <row r="526" spans="1:18" ht="99.75" customHeight="1">
      <c r="A526" s="73"/>
      <c r="B526" s="3" t="s">
        <v>264</v>
      </c>
      <c r="C526" s="39">
        <v>334987.1</v>
      </c>
      <c r="D526" s="39">
        <v>203609.9874</v>
      </c>
      <c r="E526" s="39">
        <v>0</v>
      </c>
      <c r="F526" s="39">
        <v>0</v>
      </c>
      <c r="G526" s="39">
        <v>0</v>
      </c>
      <c r="H526" s="39">
        <v>0</v>
      </c>
      <c r="I526" s="39">
        <v>334987.1</v>
      </c>
      <c r="J526" s="39">
        <v>203609.9874</v>
      </c>
      <c r="K526" s="39">
        <v>46.197</v>
      </c>
      <c r="L526" s="101" t="s">
        <v>1140</v>
      </c>
      <c r="M526" s="157"/>
      <c r="N526" s="157"/>
      <c r="O526" s="87"/>
      <c r="P526" s="101" t="str">
        <f t="shared" si="12"/>
        <v>Освоение 0,0%</v>
      </c>
      <c r="Q526" s="158"/>
      <c r="R526" s="50"/>
    </row>
    <row r="527" spans="1:18" ht="99.75" customHeight="1">
      <c r="A527" s="73" t="s">
        <v>1671</v>
      </c>
      <c r="B527" s="3" t="s">
        <v>891</v>
      </c>
      <c r="C527" s="39">
        <v>334987.1</v>
      </c>
      <c r="D527" s="39">
        <v>203609.9874</v>
      </c>
      <c r="E527" s="39">
        <v>0</v>
      </c>
      <c r="F527" s="39">
        <v>0</v>
      </c>
      <c r="G527" s="39">
        <v>0</v>
      </c>
      <c r="H527" s="39">
        <v>0</v>
      </c>
      <c r="I527" s="39">
        <v>334987.1</v>
      </c>
      <c r="J527" s="39">
        <v>203609.9874</v>
      </c>
      <c r="K527" s="39">
        <v>46.197</v>
      </c>
      <c r="L527" s="101" t="s">
        <v>1140</v>
      </c>
      <c r="M527" s="157"/>
      <c r="N527" s="157"/>
      <c r="O527" s="87"/>
      <c r="P527" s="101" t="str">
        <f t="shared" si="12"/>
        <v>Освоение 0,0%</v>
      </c>
      <c r="Q527" s="158"/>
      <c r="R527" s="50"/>
    </row>
    <row r="528" spans="1:18" ht="99.75" customHeight="1">
      <c r="A528" s="73"/>
      <c r="B528" s="3" t="s">
        <v>241</v>
      </c>
      <c r="C528" s="39">
        <v>6932.9</v>
      </c>
      <c r="D528" s="39">
        <v>1245.815</v>
      </c>
      <c r="E528" s="39">
        <v>0</v>
      </c>
      <c r="F528" s="39">
        <v>0</v>
      </c>
      <c r="G528" s="39">
        <v>0</v>
      </c>
      <c r="H528" s="39">
        <v>0</v>
      </c>
      <c r="I528" s="39">
        <v>6932.9</v>
      </c>
      <c r="J528" s="39">
        <v>1245.815</v>
      </c>
      <c r="K528" s="39">
        <v>1245.815</v>
      </c>
      <c r="L528" s="101" t="s">
        <v>1672</v>
      </c>
      <c r="M528" s="157"/>
      <c r="N528" s="157"/>
      <c r="O528" s="87"/>
      <c r="P528" s="101" t="str">
        <f t="shared" si="12"/>
        <v>Освоение 18,0%</v>
      </c>
      <c r="Q528" s="158"/>
      <c r="R528" s="50"/>
    </row>
    <row r="529" spans="1:18" ht="99.75" customHeight="1">
      <c r="A529" s="73" t="s">
        <v>1673</v>
      </c>
      <c r="B529" s="3" t="s">
        <v>892</v>
      </c>
      <c r="C529" s="39">
        <v>951.6</v>
      </c>
      <c r="D529" s="39">
        <v>555.072</v>
      </c>
      <c r="E529" s="39">
        <v>0</v>
      </c>
      <c r="F529" s="39">
        <v>0</v>
      </c>
      <c r="G529" s="39">
        <v>0</v>
      </c>
      <c r="H529" s="39">
        <v>0</v>
      </c>
      <c r="I529" s="39">
        <v>951.6</v>
      </c>
      <c r="J529" s="39">
        <v>555.072</v>
      </c>
      <c r="K529" s="39">
        <v>555.072</v>
      </c>
      <c r="L529" s="101" t="s">
        <v>1674</v>
      </c>
      <c r="M529" s="157"/>
      <c r="N529" s="157"/>
      <c r="O529" s="87"/>
      <c r="P529" s="101" t="str">
        <f t="shared" si="12"/>
        <v>Освоение 58,3%</v>
      </c>
      <c r="Q529" s="158"/>
      <c r="R529" s="50"/>
    </row>
    <row r="530" spans="1:18" ht="99.75" customHeight="1">
      <c r="A530" s="73" t="s">
        <v>1675</v>
      </c>
      <c r="B530" s="3" t="s">
        <v>893</v>
      </c>
      <c r="C530" s="39">
        <v>1184.2</v>
      </c>
      <c r="D530" s="39">
        <v>690.743</v>
      </c>
      <c r="E530" s="39">
        <v>0</v>
      </c>
      <c r="F530" s="39">
        <v>0</v>
      </c>
      <c r="G530" s="39">
        <v>0</v>
      </c>
      <c r="H530" s="39">
        <v>0</v>
      </c>
      <c r="I530" s="39">
        <v>1184.2</v>
      </c>
      <c r="J530" s="39">
        <v>690.743</v>
      </c>
      <c r="K530" s="39">
        <v>690.743</v>
      </c>
      <c r="L530" s="101" t="s">
        <v>1674</v>
      </c>
      <c r="M530" s="157"/>
      <c r="N530" s="157"/>
      <c r="O530" s="87"/>
      <c r="P530" s="101" t="str">
        <f t="shared" si="12"/>
        <v>Освоение 58,3%</v>
      </c>
      <c r="Q530" s="158"/>
      <c r="R530" s="50"/>
    </row>
    <row r="531" spans="1:18" ht="99.75" customHeight="1">
      <c r="A531" s="73" t="s">
        <v>1676</v>
      </c>
      <c r="B531" s="3" t="s">
        <v>1677</v>
      </c>
      <c r="C531" s="39">
        <v>4797.1</v>
      </c>
      <c r="D531" s="39">
        <v>0</v>
      </c>
      <c r="E531" s="39">
        <v>0</v>
      </c>
      <c r="F531" s="39">
        <v>0</v>
      </c>
      <c r="G531" s="39">
        <v>0</v>
      </c>
      <c r="H531" s="39">
        <v>0</v>
      </c>
      <c r="I531" s="39">
        <v>4797.1</v>
      </c>
      <c r="J531" s="39">
        <v>0</v>
      </c>
      <c r="K531" s="39">
        <v>0</v>
      </c>
      <c r="L531" s="101" t="s">
        <v>1140</v>
      </c>
      <c r="M531" s="157"/>
      <c r="N531" s="157"/>
      <c r="O531" s="87"/>
      <c r="P531" s="101" t="str">
        <f t="shared" si="12"/>
        <v>Освоение 0,0%</v>
      </c>
      <c r="Q531" s="158"/>
      <c r="R531" s="50"/>
    </row>
    <row r="532" spans="1:18" ht="99.75" customHeight="1">
      <c r="A532" s="73"/>
      <c r="B532" s="3" t="s">
        <v>265</v>
      </c>
      <c r="C532" s="39">
        <v>50000</v>
      </c>
      <c r="D532" s="39">
        <v>0</v>
      </c>
      <c r="E532" s="39">
        <v>0</v>
      </c>
      <c r="F532" s="39">
        <v>0</v>
      </c>
      <c r="G532" s="39">
        <v>0</v>
      </c>
      <c r="H532" s="39">
        <v>0</v>
      </c>
      <c r="I532" s="39">
        <v>50000</v>
      </c>
      <c r="J532" s="39">
        <v>0</v>
      </c>
      <c r="K532" s="39">
        <v>0</v>
      </c>
      <c r="L532" s="101" t="s">
        <v>1140</v>
      </c>
      <c r="M532" s="157"/>
      <c r="N532" s="157"/>
      <c r="O532" s="87"/>
      <c r="P532" s="101" t="str">
        <f t="shared" si="12"/>
        <v>Освоение 0,0%</v>
      </c>
      <c r="Q532" s="158"/>
      <c r="R532" s="50"/>
    </row>
    <row r="533" spans="1:18" ht="99.75" customHeight="1">
      <c r="A533" s="73" t="s">
        <v>1678</v>
      </c>
      <c r="B533" s="3" t="s">
        <v>1679</v>
      </c>
      <c r="C533" s="39">
        <v>50000</v>
      </c>
      <c r="D533" s="39">
        <v>0</v>
      </c>
      <c r="E533" s="39">
        <v>0</v>
      </c>
      <c r="F533" s="39">
        <v>0</v>
      </c>
      <c r="G533" s="39">
        <v>0</v>
      </c>
      <c r="H533" s="39">
        <v>0</v>
      </c>
      <c r="I533" s="39">
        <v>50000</v>
      </c>
      <c r="J533" s="39">
        <v>0</v>
      </c>
      <c r="K533" s="39">
        <v>0</v>
      </c>
      <c r="L533" s="101" t="s">
        <v>1140</v>
      </c>
      <c r="M533" s="157"/>
      <c r="N533" s="157"/>
      <c r="O533" s="87"/>
      <c r="P533" s="101" t="str">
        <f t="shared" si="12"/>
        <v>Освоение 0,0%</v>
      </c>
      <c r="Q533" s="158"/>
      <c r="R533" s="50"/>
    </row>
    <row r="534" spans="1:18" ht="99.75" customHeight="1">
      <c r="A534" s="73"/>
      <c r="B534" s="3" t="s">
        <v>252</v>
      </c>
      <c r="C534" s="39">
        <v>31223.4</v>
      </c>
      <c r="D534" s="39">
        <v>25634.46219</v>
      </c>
      <c r="E534" s="39">
        <v>0</v>
      </c>
      <c r="F534" s="39">
        <v>0</v>
      </c>
      <c r="G534" s="39">
        <v>0</v>
      </c>
      <c r="H534" s="39">
        <v>0</v>
      </c>
      <c r="I534" s="39">
        <v>31223.4</v>
      </c>
      <c r="J534" s="39">
        <v>25634.46219</v>
      </c>
      <c r="K534" s="39">
        <v>25634.46219</v>
      </c>
      <c r="L534" s="101" t="s">
        <v>1680</v>
      </c>
      <c r="M534" s="157"/>
      <c r="N534" s="157"/>
      <c r="O534" s="87"/>
      <c r="P534" s="101" t="str">
        <f t="shared" si="12"/>
        <v>Освоение 82,1%</v>
      </c>
      <c r="Q534" s="158"/>
      <c r="R534" s="50"/>
    </row>
    <row r="535" spans="1:18" ht="99.75" customHeight="1">
      <c r="A535" s="73" t="s">
        <v>1681</v>
      </c>
      <c r="B535" s="3" t="s">
        <v>894</v>
      </c>
      <c r="C535" s="39">
        <v>12944.6</v>
      </c>
      <c r="D535" s="39">
        <v>10979.89819</v>
      </c>
      <c r="E535" s="39">
        <v>0</v>
      </c>
      <c r="F535" s="39">
        <v>0</v>
      </c>
      <c r="G535" s="39">
        <v>0</v>
      </c>
      <c r="H535" s="39">
        <v>0</v>
      </c>
      <c r="I535" s="39">
        <v>12944.6</v>
      </c>
      <c r="J535" s="39">
        <v>10979.89819</v>
      </c>
      <c r="K535" s="39">
        <v>10979.89819</v>
      </c>
      <c r="L535" s="101" t="s">
        <v>1682</v>
      </c>
      <c r="M535" s="157"/>
      <c r="N535" s="157"/>
      <c r="O535" s="87"/>
      <c r="P535" s="101" t="str">
        <f aca="true" t="shared" si="13" ref="P535:P598">L535</f>
        <v>Освоение 84,8%</v>
      </c>
      <c r="Q535" s="158"/>
      <c r="R535" s="50"/>
    </row>
    <row r="536" spans="1:18" ht="99.75" customHeight="1">
      <c r="A536" s="73" t="s">
        <v>1683</v>
      </c>
      <c r="B536" s="3" t="s">
        <v>895</v>
      </c>
      <c r="C536" s="39">
        <v>18278.8</v>
      </c>
      <c r="D536" s="39">
        <v>14654.564</v>
      </c>
      <c r="E536" s="39">
        <v>0</v>
      </c>
      <c r="F536" s="39">
        <v>0</v>
      </c>
      <c r="G536" s="39">
        <v>0</v>
      </c>
      <c r="H536" s="39">
        <v>0</v>
      </c>
      <c r="I536" s="39">
        <v>18278.8</v>
      </c>
      <c r="J536" s="39">
        <v>14654.564</v>
      </c>
      <c r="K536" s="39">
        <v>14654.564</v>
      </c>
      <c r="L536" s="101" t="s">
        <v>1258</v>
      </c>
      <c r="M536" s="157"/>
      <c r="N536" s="157"/>
      <c r="O536" s="87"/>
      <c r="P536" s="101" t="str">
        <f t="shared" si="13"/>
        <v>Освоение 80,2%</v>
      </c>
      <c r="Q536" s="158"/>
      <c r="R536" s="50"/>
    </row>
    <row r="537" spans="1:18" ht="99.75" customHeight="1">
      <c r="A537" s="73"/>
      <c r="B537" s="3" t="s">
        <v>275</v>
      </c>
      <c r="C537" s="39">
        <v>12280.7</v>
      </c>
      <c r="D537" s="39">
        <v>10585.81795</v>
      </c>
      <c r="E537" s="39">
        <v>0</v>
      </c>
      <c r="F537" s="39">
        <v>0</v>
      </c>
      <c r="G537" s="39">
        <v>0</v>
      </c>
      <c r="H537" s="39">
        <v>0</v>
      </c>
      <c r="I537" s="39">
        <v>12280.7</v>
      </c>
      <c r="J537" s="39">
        <v>10585.81795</v>
      </c>
      <c r="K537" s="39">
        <v>10585.81795</v>
      </c>
      <c r="L537" s="101" t="s">
        <v>1684</v>
      </c>
      <c r="M537" s="157"/>
      <c r="N537" s="157"/>
      <c r="O537" s="87"/>
      <c r="P537" s="101" t="str">
        <f t="shared" si="13"/>
        <v>Освоение 86,2%</v>
      </c>
      <c r="Q537" s="158"/>
      <c r="R537" s="50"/>
    </row>
    <row r="538" spans="1:18" ht="99.75" customHeight="1">
      <c r="A538" s="73" t="s">
        <v>1685</v>
      </c>
      <c r="B538" s="3" t="s">
        <v>896</v>
      </c>
      <c r="C538" s="39">
        <v>12280.7</v>
      </c>
      <c r="D538" s="39">
        <v>10585.81795</v>
      </c>
      <c r="E538" s="39">
        <v>0</v>
      </c>
      <c r="F538" s="39">
        <v>0</v>
      </c>
      <c r="G538" s="39">
        <v>0</v>
      </c>
      <c r="H538" s="39">
        <v>0</v>
      </c>
      <c r="I538" s="39">
        <v>12280.7</v>
      </c>
      <c r="J538" s="39">
        <v>10585.81795</v>
      </c>
      <c r="K538" s="39">
        <v>10585.81795</v>
      </c>
      <c r="L538" s="101" t="s">
        <v>1684</v>
      </c>
      <c r="M538" s="157"/>
      <c r="N538" s="157"/>
      <c r="O538" s="87"/>
      <c r="P538" s="101" t="str">
        <f t="shared" si="13"/>
        <v>Освоение 86,2%</v>
      </c>
      <c r="Q538" s="158"/>
      <c r="R538" s="50"/>
    </row>
    <row r="539" spans="1:18" ht="99.75" customHeight="1">
      <c r="A539" s="73"/>
      <c r="B539" s="3" t="s">
        <v>271</v>
      </c>
      <c r="C539" s="39">
        <v>5000</v>
      </c>
      <c r="D539" s="39">
        <v>0</v>
      </c>
      <c r="E539" s="39">
        <v>0</v>
      </c>
      <c r="F539" s="39">
        <v>0</v>
      </c>
      <c r="G539" s="39">
        <v>0</v>
      </c>
      <c r="H539" s="39">
        <v>0</v>
      </c>
      <c r="I539" s="39">
        <v>5000</v>
      </c>
      <c r="J539" s="39">
        <v>0</v>
      </c>
      <c r="K539" s="39">
        <v>0</v>
      </c>
      <c r="L539" s="101" t="s">
        <v>1140</v>
      </c>
      <c r="M539" s="157"/>
      <c r="N539" s="157"/>
      <c r="O539" s="87"/>
      <c r="P539" s="101" t="str">
        <f t="shared" si="13"/>
        <v>Освоение 0,0%</v>
      </c>
      <c r="Q539" s="158"/>
      <c r="R539" s="50"/>
    </row>
    <row r="540" spans="1:18" ht="99.75" customHeight="1">
      <c r="A540" s="73" t="s">
        <v>1686</v>
      </c>
      <c r="B540" s="3" t="s">
        <v>897</v>
      </c>
      <c r="C540" s="39">
        <v>5000</v>
      </c>
      <c r="D540" s="39">
        <v>0</v>
      </c>
      <c r="E540" s="39">
        <v>0</v>
      </c>
      <c r="F540" s="39">
        <v>0</v>
      </c>
      <c r="G540" s="39">
        <v>0</v>
      </c>
      <c r="H540" s="39">
        <v>0</v>
      </c>
      <c r="I540" s="39">
        <v>5000</v>
      </c>
      <c r="J540" s="39">
        <v>0</v>
      </c>
      <c r="K540" s="39">
        <v>0</v>
      </c>
      <c r="L540" s="101" t="s">
        <v>1140</v>
      </c>
      <c r="M540" s="157"/>
      <c r="N540" s="157"/>
      <c r="O540" s="87"/>
      <c r="P540" s="101" t="str">
        <f t="shared" si="13"/>
        <v>Освоение 0,0%</v>
      </c>
      <c r="Q540" s="158"/>
      <c r="R540" s="50"/>
    </row>
    <row r="541" spans="1:18" ht="99.75" customHeight="1">
      <c r="A541" s="73"/>
      <c r="B541" s="3" t="s">
        <v>244</v>
      </c>
      <c r="C541" s="39">
        <v>1600000</v>
      </c>
      <c r="D541" s="39">
        <v>834419.776</v>
      </c>
      <c r="E541" s="39">
        <v>0</v>
      </c>
      <c r="F541" s="39">
        <v>0</v>
      </c>
      <c r="G541" s="39">
        <v>0</v>
      </c>
      <c r="H541" s="39">
        <v>0</v>
      </c>
      <c r="I541" s="39">
        <v>1600000</v>
      </c>
      <c r="J541" s="39">
        <v>834419.776</v>
      </c>
      <c r="K541" s="39">
        <v>715589.699</v>
      </c>
      <c r="L541" s="101" t="s">
        <v>1230</v>
      </c>
      <c r="M541" s="157"/>
      <c r="N541" s="157"/>
      <c r="O541" s="87"/>
      <c r="P541" s="101" t="str">
        <f t="shared" si="13"/>
        <v>Освоение 44,7%</v>
      </c>
      <c r="Q541" s="158"/>
      <c r="R541" s="50"/>
    </row>
    <row r="542" spans="1:18" ht="99.75" customHeight="1">
      <c r="A542" s="73" t="s">
        <v>1687</v>
      </c>
      <c r="B542" s="3" t="s">
        <v>898</v>
      </c>
      <c r="C542" s="39">
        <v>1500000</v>
      </c>
      <c r="D542" s="39">
        <v>826127.431</v>
      </c>
      <c r="E542" s="39">
        <v>0</v>
      </c>
      <c r="F542" s="39">
        <v>0</v>
      </c>
      <c r="G542" s="39">
        <v>0</v>
      </c>
      <c r="H542" s="39">
        <v>0</v>
      </c>
      <c r="I542" s="39">
        <v>1500000</v>
      </c>
      <c r="J542" s="39">
        <v>826127.431</v>
      </c>
      <c r="K542" s="39">
        <v>702690.497</v>
      </c>
      <c r="L542" s="101" t="s">
        <v>1688</v>
      </c>
      <c r="M542" s="157"/>
      <c r="N542" s="157"/>
      <c r="O542" s="87"/>
      <c r="P542" s="101" t="str">
        <f t="shared" si="13"/>
        <v>Освоение 46,8%</v>
      </c>
      <c r="Q542" s="158"/>
      <c r="R542" s="50"/>
    </row>
    <row r="543" spans="1:18" ht="99.75" customHeight="1">
      <c r="A543" s="73" t="s">
        <v>1689</v>
      </c>
      <c r="B543" s="3" t="s">
        <v>899</v>
      </c>
      <c r="C543" s="39">
        <v>100000</v>
      </c>
      <c r="D543" s="39">
        <v>8292.345</v>
      </c>
      <c r="E543" s="39">
        <v>0</v>
      </c>
      <c r="F543" s="39">
        <v>0</v>
      </c>
      <c r="G543" s="39">
        <v>0</v>
      </c>
      <c r="H543" s="39">
        <v>0</v>
      </c>
      <c r="I543" s="39">
        <v>100000</v>
      </c>
      <c r="J543" s="39">
        <v>8292.345</v>
      </c>
      <c r="K543" s="39">
        <v>12899.202</v>
      </c>
      <c r="L543" s="101" t="s">
        <v>1690</v>
      </c>
      <c r="M543" s="157"/>
      <c r="N543" s="157"/>
      <c r="O543" s="87"/>
      <c r="P543" s="101" t="str">
        <f t="shared" si="13"/>
        <v>Освоение 12,9%</v>
      </c>
      <c r="Q543" s="158"/>
      <c r="R543" s="50"/>
    </row>
    <row r="544" spans="1:18" ht="99.75" customHeight="1">
      <c r="A544" s="73"/>
      <c r="B544" s="3" t="s">
        <v>285</v>
      </c>
      <c r="C544" s="39">
        <v>336522.6</v>
      </c>
      <c r="D544" s="39">
        <v>245213.72918</v>
      </c>
      <c r="E544" s="39">
        <v>0</v>
      </c>
      <c r="F544" s="39">
        <v>0</v>
      </c>
      <c r="G544" s="39">
        <v>0</v>
      </c>
      <c r="H544" s="39">
        <v>0</v>
      </c>
      <c r="I544" s="39">
        <v>336522.6</v>
      </c>
      <c r="J544" s="39">
        <v>245213.72918</v>
      </c>
      <c r="K544" s="39">
        <v>245213.73</v>
      </c>
      <c r="L544" s="101" t="s">
        <v>1691</v>
      </c>
      <c r="M544" s="157"/>
      <c r="N544" s="157"/>
      <c r="O544" s="87"/>
      <c r="P544" s="101" t="str">
        <f t="shared" si="13"/>
        <v>Освоение 72,9%</v>
      </c>
      <c r="Q544" s="158"/>
      <c r="R544" s="50"/>
    </row>
    <row r="545" spans="1:18" ht="99.75" customHeight="1">
      <c r="A545" s="73" t="s">
        <v>1692</v>
      </c>
      <c r="B545" s="3" t="s">
        <v>900</v>
      </c>
      <c r="C545" s="39">
        <v>143790.5</v>
      </c>
      <c r="D545" s="39">
        <v>80801.594</v>
      </c>
      <c r="E545" s="39">
        <v>0</v>
      </c>
      <c r="F545" s="39">
        <v>0</v>
      </c>
      <c r="G545" s="39">
        <v>0</v>
      </c>
      <c r="H545" s="39">
        <v>0</v>
      </c>
      <c r="I545" s="39">
        <v>143790.5</v>
      </c>
      <c r="J545" s="39">
        <v>80801.594</v>
      </c>
      <c r="K545" s="39">
        <v>80801.594</v>
      </c>
      <c r="L545" s="101" t="s">
        <v>1693</v>
      </c>
      <c r="M545" s="157"/>
      <c r="N545" s="157"/>
      <c r="O545" s="87"/>
      <c r="P545" s="101" t="str">
        <f t="shared" si="13"/>
        <v>Освоение 56,2%</v>
      </c>
      <c r="Q545" s="158"/>
      <c r="R545" s="50"/>
    </row>
    <row r="546" spans="1:18" ht="99.75" customHeight="1">
      <c r="A546" s="73" t="s">
        <v>1694</v>
      </c>
      <c r="B546" s="3" t="s">
        <v>901</v>
      </c>
      <c r="C546" s="39">
        <v>18612.7</v>
      </c>
      <c r="D546" s="39">
        <v>18054.60459</v>
      </c>
      <c r="E546" s="39">
        <v>0</v>
      </c>
      <c r="F546" s="39">
        <v>0</v>
      </c>
      <c r="G546" s="39">
        <v>0</v>
      </c>
      <c r="H546" s="39">
        <v>0</v>
      </c>
      <c r="I546" s="39">
        <v>18612.7</v>
      </c>
      <c r="J546" s="39">
        <v>18054.60459</v>
      </c>
      <c r="K546" s="39">
        <v>18054.605</v>
      </c>
      <c r="L546" s="101" t="s">
        <v>1695</v>
      </c>
      <c r="M546" s="157"/>
      <c r="N546" s="157"/>
      <c r="O546" s="87"/>
      <c r="P546" s="101" t="str">
        <f t="shared" si="13"/>
        <v>Освоение 97,0%</v>
      </c>
      <c r="Q546" s="158"/>
      <c r="R546" s="50"/>
    </row>
    <row r="547" spans="1:18" ht="99.75" customHeight="1">
      <c r="A547" s="73" t="s">
        <v>1696</v>
      </c>
      <c r="B547" s="3" t="s">
        <v>902</v>
      </c>
      <c r="C547" s="39">
        <v>146119.4</v>
      </c>
      <c r="D547" s="39">
        <v>140218.70059</v>
      </c>
      <c r="E547" s="39">
        <v>0</v>
      </c>
      <c r="F547" s="39">
        <v>0</v>
      </c>
      <c r="G547" s="39">
        <v>0</v>
      </c>
      <c r="H547" s="39">
        <v>0</v>
      </c>
      <c r="I547" s="39">
        <v>146119.4</v>
      </c>
      <c r="J547" s="39">
        <v>140218.70059</v>
      </c>
      <c r="K547" s="39">
        <v>140218.701</v>
      </c>
      <c r="L547" s="101" t="s">
        <v>1277</v>
      </c>
      <c r="M547" s="157"/>
      <c r="N547" s="157"/>
      <c r="O547" s="87"/>
      <c r="P547" s="101" t="str">
        <f t="shared" si="13"/>
        <v>Освоение 96,0%</v>
      </c>
      <c r="Q547" s="158"/>
      <c r="R547" s="50"/>
    </row>
    <row r="548" spans="1:18" ht="99.75" customHeight="1">
      <c r="A548" s="73" t="s">
        <v>1697</v>
      </c>
      <c r="B548" s="3" t="s">
        <v>903</v>
      </c>
      <c r="C548" s="39">
        <v>4500</v>
      </c>
      <c r="D548" s="39">
        <v>892.75</v>
      </c>
      <c r="E548" s="39">
        <v>0</v>
      </c>
      <c r="F548" s="39">
        <v>0</v>
      </c>
      <c r="G548" s="39">
        <v>0</v>
      </c>
      <c r="H548" s="39">
        <v>0</v>
      </c>
      <c r="I548" s="39">
        <v>4500</v>
      </c>
      <c r="J548" s="39">
        <v>892.75</v>
      </c>
      <c r="K548" s="39">
        <v>892.75</v>
      </c>
      <c r="L548" s="101" t="s">
        <v>1698</v>
      </c>
      <c r="M548" s="157"/>
      <c r="N548" s="157"/>
      <c r="O548" s="87"/>
      <c r="P548" s="101" t="str">
        <f t="shared" si="13"/>
        <v>Освоение 19,8%</v>
      </c>
      <c r="Q548" s="158"/>
      <c r="R548" s="50"/>
    </row>
    <row r="549" spans="1:18" ht="99.75" customHeight="1">
      <c r="A549" s="73" t="s">
        <v>1699</v>
      </c>
      <c r="B549" s="3" t="s">
        <v>904</v>
      </c>
      <c r="C549" s="39">
        <v>8000</v>
      </c>
      <c r="D549" s="39">
        <v>2130.74</v>
      </c>
      <c r="E549" s="39">
        <v>0</v>
      </c>
      <c r="F549" s="39">
        <v>0</v>
      </c>
      <c r="G549" s="39">
        <v>0</v>
      </c>
      <c r="H549" s="39">
        <v>0</v>
      </c>
      <c r="I549" s="39">
        <v>8000</v>
      </c>
      <c r="J549" s="39">
        <v>2130.74</v>
      </c>
      <c r="K549" s="39">
        <v>2130.74</v>
      </c>
      <c r="L549" s="101" t="s">
        <v>1700</v>
      </c>
      <c r="M549" s="157"/>
      <c r="N549" s="157"/>
      <c r="O549" s="87"/>
      <c r="P549" s="101" t="str">
        <f t="shared" si="13"/>
        <v>Освоение 26,6%</v>
      </c>
      <c r="Q549" s="158"/>
      <c r="R549" s="50"/>
    </row>
    <row r="550" spans="1:18" ht="99.75" customHeight="1">
      <c r="A550" s="73" t="s">
        <v>1701</v>
      </c>
      <c r="B550" s="3" t="s">
        <v>905</v>
      </c>
      <c r="C550" s="39">
        <v>4000</v>
      </c>
      <c r="D550" s="39">
        <v>1265.66</v>
      </c>
      <c r="E550" s="39">
        <v>0</v>
      </c>
      <c r="F550" s="39">
        <v>0</v>
      </c>
      <c r="G550" s="39">
        <v>0</v>
      </c>
      <c r="H550" s="39">
        <v>0</v>
      </c>
      <c r="I550" s="39">
        <v>4000</v>
      </c>
      <c r="J550" s="39">
        <v>1265.66</v>
      </c>
      <c r="K550" s="39">
        <v>1265.66</v>
      </c>
      <c r="L550" s="101" t="s">
        <v>1702</v>
      </c>
      <c r="M550" s="157"/>
      <c r="N550" s="157"/>
      <c r="O550" s="87"/>
      <c r="P550" s="101" t="str">
        <f t="shared" si="13"/>
        <v>Освоение 31,6%</v>
      </c>
      <c r="Q550" s="158"/>
      <c r="R550" s="50"/>
    </row>
    <row r="551" spans="1:18" ht="99.75" customHeight="1">
      <c r="A551" s="73" t="s">
        <v>1703</v>
      </c>
      <c r="B551" s="3" t="s">
        <v>906</v>
      </c>
      <c r="C551" s="39">
        <v>6000</v>
      </c>
      <c r="D551" s="39">
        <v>0</v>
      </c>
      <c r="E551" s="39">
        <v>0</v>
      </c>
      <c r="F551" s="39">
        <v>0</v>
      </c>
      <c r="G551" s="39">
        <v>0</v>
      </c>
      <c r="H551" s="39">
        <v>0</v>
      </c>
      <c r="I551" s="39">
        <v>6000</v>
      </c>
      <c r="J551" s="39">
        <v>0</v>
      </c>
      <c r="K551" s="39">
        <v>0</v>
      </c>
      <c r="L551" s="101" t="s">
        <v>1140</v>
      </c>
      <c r="M551" s="157"/>
      <c r="N551" s="157"/>
      <c r="O551" s="87"/>
      <c r="P551" s="101" t="str">
        <f t="shared" si="13"/>
        <v>Освоение 0,0%</v>
      </c>
      <c r="Q551" s="158"/>
      <c r="R551" s="50"/>
    </row>
    <row r="552" spans="1:18" ht="99.75" customHeight="1">
      <c r="A552" s="73" t="s">
        <v>1704</v>
      </c>
      <c r="B552" s="3" t="s">
        <v>907</v>
      </c>
      <c r="C552" s="39">
        <v>5500</v>
      </c>
      <c r="D552" s="39">
        <v>1849.68</v>
      </c>
      <c r="E552" s="39">
        <v>0</v>
      </c>
      <c r="F552" s="39">
        <v>0</v>
      </c>
      <c r="G552" s="39">
        <v>0</v>
      </c>
      <c r="H552" s="39">
        <v>0</v>
      </c>
      <c r="I552" s="39">
        <v>5500</v>
      </c>
      <c r="J552" s="39">
        <v>1849.68</v>
      </c>
      <c r="K552" s="39">
        <v>1849.68</v>
      </c>
      <c r="L552" s="101" t="s">
        <v>1705</v>
      </c>
      <c r="M552" s="157"/>
      <c r="N552" s="157"/>
      <c r="O552" s="87"/>
      <c r="P552" s="101" t="str">
        <f t="shared" si="13"/>
        <v>Освоение 33,6%</v>
      </c>
      <c r="Q552" s="158"/>
      <c r="R552" s="50"/>
    </row>
    <row r="553" spans="1:18" ht="99.75" customHeight="1">
      <c r="A553" s="73"/>
      <c r="B553" s="3" t="s">
        <v>237</v>
      </c>
      <c r="C553" s="39">
        <v>1422701.5</v>
      </c>
      <c r="D553" s="39">
        <v>856419.67896</v>
      </c>
      <c r="E553" s="39">
        <v>0</v>
      </c>
      <c r="F553" s="39">
        <v>0</v>
      </c>
      <c r="G553" s="39">
        <v>0</v>
      </c>
      <c r="H553" s="39">
        <v>0</v>
      </c>
      <c r="I553" s="39">
        <v>1422701.5</v>
      </c>
      <c r="J553" s="39">
        <v>856419.67896</v>
      </c>
      <c r="K553" s="39">
        <v>905538.231</v>
      </c>
      <c r="L553" s="101" t="s">
        <v>1706</v>
      </c>
      <c r="M553" s="157"/>
      <c r="N553" s="157"/>
      <c r="O553" s="87"/>
      <c r="P553" s="101" t="str">
        <f t="shared" si="13"/>
        <v>Освоение 63,6%</v>
      </c>
      <c r="Q553" s="158"/>
      <c r="R553" s="50"/>
    </row>
    <row r="554" spans="1:18" ht="99.75" customHeight="1">
      <c r="A554" s="73" t="s">
        <v>1707</v>
      </c>
      <c r="B554" s="3" t="s">
        <v>908</v>
      </c>
      <c r="C554" s="39">
        <v>300641.1</v>
      </c>
      <c r="D554" s="39">
        <v>116819.014</v>
      </c>
      <c r="E554" s="39">
        <v>0</v>
      </c>
      <c r="F554" s="39">
        <v>0</v>
      </c>
      <c r="G554" s="39">
        <v>0</v>
      </c>
      <c r="H554" s="39">
        <v>0</v>
      </c>
      <c r="I554" s="39">
        <v>300641.1</v>
      </c>
      <c r="J554" s="39">
        <v>116819.014</v>
      </c>
      <c r="K554" s="39">
        <v>156746.107</v>
      </c>
      <c r="L554" s="101" t="s">
        <v>1359</v>
      </c>
      <c r="M554" s="157"/>
      <c r="N554" s="157"/>
      <c r="O554" s="87"/>
      <c r="P554" s="101" t="str">
        <f t="shared" si="13"/>
        <v>Освоение 52,1%</v>
      </c>
      <c r="Q554" s="158"/>
      <c r="R554" s="50"/>
    </row>
    <row r="555" spans="1:18" ht="99.75" customHeight="1">
      <c r="A555" s="73" t="s">
        <v>1708</v>
      </c>
      <c r="B555" s="3" t="s">
        <v>909</v>
      </c>
      <c r="C555" s="39">
        <v>243750</v>
      </c>
      <c r="D555" s="39">
        <v>75087.22101</v>
      </c>
      <c r="E555" s="39">
        <v>0</v>
      </c>
      <c r="F555" s="39">
        <v>0</v>
      </c>
      <c r="G555" s="39">
        <v>0</v>
      </c>
      <c r="H555" s="39">
        <v>0</v>
      </c>
      <c r="I555" s="39">
        <v>243750</v>
      </c>
      <c r="J555" s="39">
        <v>75087.22101</v>
      </c>
      <c r="K555" s="39">
        <v>79985.317</v>
      </c>
      <c r="L555" s="101" t="s">
        <v>1709</v>
      </c>
      <c r="M555" s="157"/>
      <c r="N555" s="157"/>
      <c r="O555" s="87"/>
      <c r="P555" s="101" t="str">
        <f t="shared" si="13"/>
        <v>Освоение 32,8%</v>
      </c>
      <c r="Q555" s="158"/>
      <c r="R555" s="50"/>
    </row>
    <row r="556" spans="1:18" ht="99.75" customHeight="1">
      <c r="A556" s="73" t="s">
        <v>1710</v>
      </c>
      <c r="B556" s="3" t="s">
        <v>1711</v>
      </c>
      <c r="C556" s="39">
        <v>300.8</v>
      </c>
      <c r="D556" s="39">
        <v>0</v>
      </c>
      <c r="E556" s="39">
        <v>0</v>
      </c>
      <c r="F556" s="39">
        <v>0</v>
      </c>
      <c r="G556" s="39">
        <v>0</v>
      </c>
      <c r="H556" s="39">
        <v>0</v>
      </c>
      <c r="I556" s="39">
        <v>300.8</v>
      </c>
      <c r="J556" s="39">
        <v>0</v>
      </c>
      <c r="K556" s="39">
        <v>0</v>
      </c>
      <c r="L556" s="101" t="s">
        <v>1140</v>
      </c>
      <c r="M556" s="157"/>
      <c r="N556" s="157"/>
      <c r="O556" s="87"/>
      <c r="P556" s="101" t="str">
        <f t="shared" si="13"/>
        <v>Освоение 0,0%</v>
      </c>
      <c r="Q556" s="158"/>
      <c r="R556" s="50"/>
    </row>
    <row r="557" spans="1:18" ht="99.75" customHeight="1">
      <c r="A557" s="73" t="s">
        <v>1712</v>
      </c>
      <c r="B557" s="3" t="s">
        <v>1713</v>
      </c>
      <c r="C557" s="39">
        <v>300.7</v>
      </c>
      <c r="D557" s="39">
        <v>0</v>
      </c>
      <c r="E557" s="39">
        <v>0</v>
      </c>
      <c r="F557" s="39">
        <v>0</v>
      </c>
      <c r="G557" s="39">
        <v>0</v>
      </c>
      <c r="H557" s="39">
        <v>0</v>
      </c>
      <c r="I557" s="39">
        <v>300.7</v>
      </c>
      <c r="J557" s="39">
        <v>0</v>
      </c>
      <c r="K557" s="39">
        <v>0</v>
      </c>
      <c r="L557" s="101" t="s">
        <v>1140</v>
      </c>
      <c r="M557" s="157"/>
      <c r="N557" s="157"/>
      <c r="O557" s="87"/>
      <c r="P557" s="101" t="str">
        <f t="shared" si="13"/>
        <v>Освоение 0,0%</v>
      </c>
      <c r="Q557" s="158"/>
      <c r="R557" s="50"/>
    </row>
    <row r="558" spans="1:18" ht="99.75" customHeight="1">
      <c r="A558" s="73" t="s">
        <v>1714</v>
      </c>
      <c r="B558" s="3" t="s">
        <v>1715</v>
      </c>
      <c r="C558" s="39">
        <v>1974.1</v>
      </c>
      <c r="D558" s="39">
        <v>0</v>
      </c>
      <c r="E558" s="39">
        <v>0</v>
      </c>
      <c r="F558" s="39">
        <v>0</v>
      </c>
      <c r="G558" s="39">
        <v>0</v>
      </c>
      <c r="H558" s="39">
        <v>0</v>
      </c>
      <c r="I558" s="39">
        <v>1974.1</v>
      </c>
      <c r="J558" s="39">
        <v>0</v>
      </c>
      <c r="K558" s="39">
        <v>0</v>
      </c>
      <c r="L558" s="101" t="s">
        <v>1140</v>
      </c>
      <c r="M558" s="157"/>
      <c r="N558" s="157"/>
      <c r="O558" s="87"/>
      <c r="P558" s="101" t="str">
        <f t="shared" si="13"/>
        <v>Освоение 0,0%</v>
      </c>
      <c r="Q558" s="158"/>
      <c r="R558" s="50"/>
    </row>
    <row r="559" spans="1:18" ht="99.75" customHeight="1">
      <c r="A559" s="73" t="s">
        <v>1716</v>
      </c>
      <c r="B559" s="3" t="s">
        <v>910</v>
      </c>
      <c r="C559" s="39">
        <v>10208</v>
      </c>
      <c r="D559" s="39">
        <v>7764.37435</v>
      </c>
      <c r="E559" s="39">
        <v>0</v>
      </c>
      <c r="F559" s="39">
        <v>0</v>
      </c>
      <c r="G559" s="39">
        <v>0</v>
      </c>
      <c r="H559" s="39">
        <v>0</v>
      </c>
      <c r="I559" s="39">
        <v>10208</v>
      </c>
      <c r="J559" s="39">
        <v>7764.37435</v>
      </c>
      <c r="K559" s="39">
        <v>8887.684</v>
      </c>
      <c r="L559" s="101" t="s">
        <v>1717</v>
      </c>
      <c r="M559" s="157"/>
      <c r="N559" s="157"/>
      <c r="O559" s="87"/>
      <c r="P559" s="101" t="str">
        <f t="shared" si="13"/>
        <v>Освоение 87,1%</v>
      </c>
      <c r="Q559" s="158"/>
      <c r="R559" s="50"/>
    </row>
    <row r="560" spans="1:18" ht="99.75" customHeight="1">
      <c r="A560" s="73" t="s">
        <v>1718</v>
      </c>
      <c r="B560" s="3" t="s">
        <v>911</v>
      </c>
      <c r="C560" s="39">
        <v>223108</v>
      </c>
      <c r="D560" s="39">
        <v>164553.56954</v>
      </c>
      <c r="E560" s="39">
        <v>0</v>
      </c>
      <c r="F560" s="39">
        <v>0</v>
      </c>
      <c r="G560" s="39">
        <v>0</v>
      </c>
      <c r="H560" s="39">
        <v>0</v>
      </c>
      <c r="I560" s="39">
        <v>223108</v>
      </c>
      <c r="J560" s="39">
        <v>164553.56954</v>
      </c>
      <c r="K560" s="39">
        <v>151046.37</v>
      </c>
      <c r="L560" s="101" t="s">
        <v>1611</v>
      </c>
      <c r="M560" s="157"/>
      <c r="N560" s="157"/>
      <c r="O560" s="87"/>
      <c r="P560" s="101" t="str">
        <f t="shared" si="13"/>
        <v>Освоение 67,7%</v>
      </c>
      <c r="Q560" s="158"/>
      <c r="R560" s="50"/>
    </row>
    <row r="561" spans="1:18" ht="99.75" customHeight="1">
      <c r="A561" s="73" t="s">
        <v>1719</v>
      </c>
      <c r="B561" s="3" t="s">
        <v>912</v>
      </c>
      <c r="C561" s="39">
        <v>143440</v>
      </c>
      <c r="D561" s="39">
        <v>130277.23331</v>
      </c>
      <c r="E561" s="39">
        <v>0</v>
      </c>
      <c r="F561" s="39">
        <v>0</v>
      </c>
      <c r="G561" s="39">
        <v>0</v>
      </c>
      <c r="H561" s="39">
        <v>0</v>
      </c>
      <c r="I561" s="39">
        <v>143440</v>
      </c>
      <c r="J561" s="39">
        <v>130277.23331</v>
      </c>
      <c r="K561" s="39">
        <v>130006.915</v>
      </c>
      <c r="L561" s="101" t="s">
        <v>1720</v>
      </c>
      <c r="M561" s="157"/>
      <c r="N561" s="157"/>
      <c r="O561" s="87"/>
      <c r="P561" s="101" t="str">
        <f t="shared" si="13"/>
        <v>Освоение 90,6%</v>
      </c>
      <c r="Q561" s="158"/>
      <c r="R561" s="50"/>
    </row>
    <row r="562" spans="1:18" ht="99.75" customHeight="1">
      <c r="A562" s="73" t="s">
        <v>1721</v>
      </c>
      <c r="B562" s="3" t="s">
        <v>913</v>
      </c>
      <c r="C562" s="39">
        <v>185437.2</v>
      </c>
      <c r="D562" s="39">
        <v>99266.02257</v>
      </c>
      <c r="E562" s="39">
        <v>0</v>
      </c>
      <c r="F562" s="39">
        <v>0</v>
      </c>
      <c r="G562" s="39">
        <v>0</v>
      </c>
      <c r="H562" s="39">
        <v>0</v>
      </c>
      <c r="I562" s="39">
        <v>185437.2</v>
      </c>
      <c r="J562" s="39">
        <v>99266.02257</v>
      </c>
      <c r="K562" s="39">
        <v>127071.408</v>
      </c>
      <c r="L562" s="101" t="s">
        <v>1722</v>
      </c>
      <c r="M562" s="157"/>
      <c r="N562" s="157"/>
      <c r="O562" s="87"/>
      <c r="P562" s="101" t="str">
        <f t="shared" si="13"/>
        <v>Освоение 68,5%</v>
      </c>
      <c r="Q562" s="158"/>
      <c r="R562" s="50"/>
    </row>
    <row r="563" spans="1:18" ht="99.75" customHeight="1">
      <c r="A563" s="73" t="s">
        <v>1723</v>
      </c>
      <c r="B563" s="3" t="s">
        <v>914</v>
      </c>
      <c r="C563" s="39">
        <v>160433.2</v>
      </c>
      <c r="D563" s="39">
        <v>152599.77224</v>
      </c>
      <c r="E563" s="39">
        <v>0</v>
      </c>
      <c r="F563" s="39">
        <v>0</v>
      </c>
      <c r="G563" s="39">
        <v>0</v>
      </c>
      <c r="H563" s="39">
        <v>0</v>
      </c>
      <c r="I563" s="39">
        <v>160433.2</v>
      </c>
      <c r="J563" s="39">
        <v>152599.77224</v>
      </c>
      <c r="K563" s="39">
        <v>152566.405</v>
      </c>
      <c r="L563" s="101" t="s">
        <v>1724</v>
      </c>
      <c r="M563" s="157"/>
      <c r="N563" s="157"/>
      <c r="O563" s="87"/>
      <c r="P563" s="101" t="str">
        <f t="shared" si="13"/>
        <v>Освоение 95,1%</v>
      </c>
      <c r="Q563" s="158"/>
      <c r="R563" s="50"/>
    </row>
    <row r="564" spans="1:18" ht="99.75" customHeight="1">
      <c r="A564" s="73" t="s">
        <v>1725</v>
      </c>
      <c r="B564" s="3" t="s">
        <v>915</v>
      </c>
      <c r="C564" s="39">
        <v>30104</v>
      </c>
      <c r="D564" s="39">
        <v>18042.74096</v>
      </c>
      <c r="E564" s="39">
        <v>0</v>
      </c>
      <c r="F564" s="39">
        <v>0</v>
      </c>
      <c r="G564" s="39">
        <v>0</v>
      </c>
      <c r="H564" s="39">
        <v>0</v>
      </c>
      <c r="I564" s="39">
        <v>30104</v>
      </c>
      <c r="J564" s="39">
        <v>18042.74096</v>
      </c>
      <c r="K564" s="39">
        <v>14380.291</v>
      </c>
      <c r="L564" s="101" t="s">
        <v>1726</v>
      </c>
      <c r="M564" s="157"/>
      <c r="N564" s="157"/>
      <c r="O564" s="87"/>
      <c r="P564" s="101" t="str">
        <f t="shared" si="13"/>
        <v>Освоение 47,8%</v>
      </c>
      <c r="Q564" s="158"/>
      <c r="R564" s="50"/>
    </row>
    <row r="565" spans="1:18" ht="99.75" customHeight="1">
      <c r="A565" s="73" t="s">
        <v>1727</v>
      </c>
      <c r="B565" s="3" t="s">
        <v>916</v>
      </c>
      <c r="C565" s="39">
        <v>55330.9</v>
      </c>
      <c r="D565" s="39">
        <v>42788.34751</v>
      </c>
      <c r="E565" s="39">
        <v>0</v>
      </c>
      <c r="F565" s="39">
        <v>0</v>
      </c>
      <c r="G565" s="39">
        <v>0</v>
      </c>
      <c r="H565" s="39">
        <v>0</v>
      </c>
      <c r="I565" s="39">
        <v>55330.9</v>
      </c>
      <c r="J565" s="39">
        <v>42788.34751</v>
      </c>
      <c r="K565" s="39">
        <v>40195.734</v>
      </c>
      <c r="L565" s="101" t="s">
        <v>1728</v>
      </c>
      <c r="M565" s="157"/>
      <c r="N565" s="157"/>
      <c r="O565" s="87"/>
      <c r="P565" s="101" t="str">
        <f t="shared" si="13"/>
        <v>Освоение 72,6%</v>
      </c>
      <c r="Q565" s="158"/>
      <c r="R565" s="50"/>
    </row>
    <row r="566" spans="1:18" ht="99.75" customHeight="1">
      <c r="A566" s="73" t="s">
        <v>1729</v>
      </c>
      <c r="B566" s="3" t="s">
        <v>917</v>
      </c>
      <c r="C566" s="39">
        <v>67673.5</v>
      </c>
      <c r="D566" s="39">
        <v>49221.38347</v>
      </c>
      <c r="E566" s="39">
        <v>0</v>
      </c>
      <c r="F566" s="39">
        <v>0</v>
      </c>
      <c r="G566" s="39">
        <v>0</v>
      </c>
      <c r="H566" s="39">
        <v>0</v>
      </c>
      <c r="I566" s="39">
        <v>67673.5</v>
      </c>
      <c r="J566" s="39">
        <v>49221.38347</v>
      </c>
      <c r="K566" s="39">
        <v>44652</v>
      </c>
      <c r="L566" s="101" t="s">
        <v>1730</v>
      </c>
      <c r="M566" s="157"/>
      <c r="N566" s="157"/>
      <c r="O566" s="87"/>
      <c r="P566" s="101" t="str">
        <f t="shared" si="13"/>
        <v>Освоение 66,0%</v>
      </c>
      <c r="Q566" s="158"/>
      <c r="R566" s="50"/>
    </row>
    <row r="567" spans="1:18" ht="99.75" customHeight="1">
      <c r="A567" s="73"/>
      <c r="B567" s="3" t="s">
        <v>283</v>
      </c>
      <c r="C567" s="39">
        <v>36663.5</v>
      </c>
      <c r="D567" s="39">
        <v>35821.1</v>
      </c>
      <c r="E567" s="39">
        <v>0</v>
      </c>
      <c r="F567" s="39">
        <v>0</v>
      </c>
      <c r="G567" s="39">
        <v>0</v>
      </c>
      <c r="H567" s="39">
        <v>0</v>
      </c>
      <c r="I567" s="39">
        <v>36663.5</v>
      </c>
      <c r="J567" s="39">
        <v>35821.1</v>
      </c>
      <c r="K567" s="39">
        <v>35821.1</v>
      </c>
      <c r="L567" s="101" t="s">
        <v>1731</v>
      </c>
      <c r="M567" s="157"/>
      <c r="N567" s="157"/>
      <c r="O567" s="87"/>
      <c r="P567" s="101" t="str">
        <f t="shared" si="13"/>
        <v>Освоение 97,7%</v>
      </c>
      <c r="Q567" s="158"/>
      <c r="R567" s="50"/>
    </row>
    <row r="568" spans="1:18" ht="99.75" customHeight="1">
      <c r="A568" s="73" t="s">
        <v>1732</v>
      </c>
      <c r="B568" s="3" t="s">
        <v>918</v>
      </c>
      <c r="C568" s="39">
        <v>626.7</v>
      </c>
      <c r="D568" s="39">
        <v>0</v>
      </c>
      <c r="E568" s="39">
        <v>0</v>
      </c>
      <c r="F568" s="39">
        <v>0</v>
      </c>
      <c r="G568" s="39">
        <v>0</v>
      </c>
      <c r="H568" s="39">
        <v>0</v>
      </c>
      <c r="I568" s="39">
        <v>626.7</v>
      </c>
      <c r="J568" s="39">
        <v>0</v>
      </c>
      <c r="K568" s="39">
        <v>0</v>
      </c>
      <c r="L568" s="101" t="s">
        <v>1140</v>
      </c>
      <c r="M568" s="157"/>
      <c r="N568" s="157"/>
      <c r="O568" s="87"/>
      <c r="P568" s="101" t="str">
        <f t="shared" si="13"/>
        <v>Освоение 0,0%</v>
      </c>
      <c r="Q568" s="158"/>
      <c r="R568" s="50"/>
    </row>
    <row r="569" spans="1:18" ht="99.75" customHeight="1">
      <c r="A569" s="73" t="s">
        <v>1733</v>
      </c>
      <c r="B569" s="3" t="s">
        <v>919</v>
      </c>
      <c r="C569" s="39">
        <v>36036.8</v>
      </c>
      <c r="D569" s="39">
        <v>35821.1</v>
      </c>
      <c r="E569" s="39">
        <v>0</v>
      </c>
      <c r="F569" s="39">
        <v>0</v>
      </c>
      <c r="G569" s="39">
        <v>0</v>
      </c>
      <c r="H569" s="39">
        <v>0</v>
      </c>
      <c r="I569" s="39">
        <v>36036.8</v>
      </c>
      <c r="J569" s="39">
        <v>35821.1</v>
      </c>
      <c r="K569" s="39">
        <v>35821.1</v>
      </c>
      <c r="L569" s="101" t="s">
        <v>1513</v>
      </c>
      <c r="M569" s="157"/>
      <c r="N569" s="157"/>
      <c r="O569" s="87"/>
      <c r="P569" s="101" t="str">
        <f t="shared" si="13"/>
        <v>Освоение 99,4%</v>
      </c>
      <c r="Q569" s="158"/>
      <c r="R569" s="50"/>
    </row>
    <row r="570" spans="1:18" ht="99.75" customHeight="1">
      <c r="A570" s="73"/>
      <c r="B570" s="3" t="s">
        <v>287</v>
      </c>
      <c r="C570" s="39">
        <v>345536.1</v>
      </c>
      <c r="D570" s="39">
        <v>222888.36517</v>
      </c>
      <c r="E570" s="39">
        <v>0</v>
      </c>
      <c r="F570" s="39">
        <v>0</v>
      </c>
      <c r="G570" s="39">
        <v>0</v>
      </c>
      <c r="H570" s="39">
        <v>0</v>
      </c>
      <c r="I570" s="39">
        <v>345536.1</v>
      </c>
      <c r="J570" s="39">
        <v>222888.36517</v>
      </c>
      <c r="K570" s="39">
        <v>210130.514</v>
      </c>
      <c r="L570" s="101" t="s">
        <v>1734</v>
      </c>
      <c r="M570" s="157"/>
      <c r="N570" s="157"/>
      <c r="O570" s="87"/>
      <c r="P570" s="101" t="str">
        <f t="shared" si="13"/>
        <v>Освоение 60,8%</v>
      </c>
      <c r="Q570" s="158"/>
      <c r="R570" s="50"/>
    </row>
    <row r="571" spans="1:18" ht="99.75" customHeight="1">
      <c r="A571" s="73" t="s">
        <v>1735</v>
      </c>
      <c r="B571" s="3" t="s">
        <v>920</v>
      </c>
      <c r="C571" s="39">
        <v>53770.7</v>
      </c>
      <c r="D571" s="39">
        <v>52603.15698</v>
      </c>
      <c r="E571" s="39">
        <v>0</v>
      </c>
      <c r="F571" s="39">
        <v>0</v>
      </c>
      <c r="G571" s="39">
        <v>0</v>
      </c>
      <c r="H571" s="39">
        <v>0</v>
      </c>
      <c r="I571" s="39">
        <v>53770.7</v>
      </c>
      <c r="J571" s="39">
        <v>52603.15698</v>
      </c>
      <c r="K571" s="39">
        <v>52205.565</v>
      </c>
      <c r="L571" s="101" t="s">
        <v>1736</v>
      </c>
      <c r="M571" s="157"/>
      <c r="N571" s="157"/>
      <c r="O571" s="87"/>
      <c r="P571" s="101" t="str">
        <f t="shared" si="13"/>
        <v>Освоение 97,1%</v>
      </c>
      <c r="Q571" s="158"/>
      <c r="R571" s="50"/>
    </row>
    <row r="572" spans="1:18" ht="99.75" customHeight="1">
      <c r="A572" s="73" t="s">
        <v>1737</v>
      </c>
      <c r="B572" s="3" t="s">
        <v>921</v>
      </c>
      <c r="C572" s="39">
        <v>100000</v>
      </c>
      <c r="D572" s="39">
        <v>0</v>
      </c>
      <c r="E572" s="39">
        <v>0</v>
      </c>
      <c r="F572" s="39">
        <v>0</v>
      </c>
      <c r="G572" s="39">
        <v>0</v>
      </c>
      <c r="H572" s="39">
        <v>0</v>
      </c>
      <c r="I572" s="39">
        <v>100000</v>
      </c>
      <c r="J572" s="39">
        <v>0</v>
      </c>
      <c r="K572" s="39">
        <v>0</v>
      </c>
      <c r="L572" s="101" t="s">
        <v>1140</v>
      </c>
      <c r="M572" s="157"/>
      <c r="N572" s="157"/>
      <c r="O572" s="87"/>
      <c r="P572" s="101" t="str">
        <f t="shared" si="13"/>
        <v>Освоение 0,0%</v>
      </c>
      <c r="Q572" s="158"/>
      <c r="R572" s="50"/>
    </row>
    <row r="573" spans="1:18" ht="99.75" customHeight="1">
      <c r="A573" s="73" t="s">
        <v>1738</v>
      </c>
      <c r="B573" s="3" t="s">
        <v>922</v>
      </c>
      <c r="C573" s="39">
        <v>191765.4</v>
      </c>
      <c r="D573" s="39">
        <v>170285.20819</v>
      </c>
      <c r="E573" s="39">
        <v>0</v>
      </c>
      <c r="F573" s="39">
        <v>0</v>
      </c>
      <c r="G573" s="39">
        <v>0</v>
      </c>
      <c r="H573" s="39">
        <v>0</v>
      </c>
      <c r="I573" s="39">
        <v>191765.4</v>
      </c>
      <c r="J573" s="39">
        <v>170285.20819</v>
      </c>
      <c r="K573" s="39">
        <v>157924.949</v>
      </c>
      <c r="L573" s="101" t="s">
        <v>1452</v>
      </c>
      <c r="M573" s="157"/>
      <c r="N573" s="157"/>
      <c r="O573" s="87"/>
      <c r="P573" s="101" t="str">
        <f t="shared" si="13"/>
        <v>Освоение 82,4%</v>
      </c>
      <c r="Q573" s="158"/>
      <c r="R573" s="50"/>
    </row>
    <row r="574" spans="1:18" ht="99.75" customHeight="1">
      <c r="A574" s="77" t="s">
        <v>25</v>
      </c>
      <c r="B574" s="6" t="s">
        <v>196</v>
      </c>
      <c r="C574" s="38">
        <v>3824516.7</v>
      </c>
      <c r="D574" s="38">
        <v>2635513.87907</v>
      </c>
      <c r="E574" s="38">
        <v>0</v>
      </c>
      <c r="F574" s="38">
        <v>0</v>
      </c>
      <c r="G574" s="38">
        <v>0</v>
      </c>
      <c r="H574" s="38">
        <v>0</v>
      </c>
      <c r="I574" s="38">
        <v>3824516.7</v>
      </c>
      <c r="J574" s="38">
        <v>2635513.87907</v>
      </c>
      <c r="K574" s="38">
        <v>2743311.69476</v>
      </c>
      <c r="L574" s="100" t="s">
        <v>1739</v>
      </c>
      <c r="M574" s="157"/>
      <c r="N574" s="157"/>
      <c r="O574" s="87"/>
      <c r="P574" s="101" t="str">
        <f t="shared" si="13"/>
        <v>Освоение 71,7%</v>
      </c>
      <c r="Q574" s="158"/>
      <c r="R574" s="50"/>
    </row>
    <row r="575" spans="1:18" ht="99.75" customHeight="1">
      <c r="A575" s="73"/>
      <c r="B575" s="3" t="s">
        <v>240</v>
      </c>
      <c r="C575" s="39">
        <v>28629.3</v>
      </c>
      <c r="D575" s="39">
        <v>0</v>
      </c>
      <c r="E575" s="39">
        <v>0</v>
      </c>
      <c r="F575" s="39">
        <v>0</v>
      </c>
      <c r="G575" s="39">
        <v>0</v>
      </c>
      <c r="H575" s="39">
        <v>0</v>
      </c>
      <c r="I575" s="39">
        <v>28629.3</v>
      </c>
      <c r="J575" s="39">
        <v>0</v>
      </c>
      <c r="K575" s="39">
        <v>0</v>
      </c>
      <c r="L575" s="101" t="s">
        <v>1140</v>
      </c>
      <c r="M575" s="157"/>
      <c r="N575" s="157"/>
      <c r="O575" s="87"/>
      <c r="P575" s="101" t="str">
        <f t="shared" si="13"/>
        <v>Освоение 0,0%</v>
      </c>
      <c r="Q575" s="158"/>
      <c r="R575" s="50"/>
    </row>
    <row r="576" spans="1:18" ht="99.75" customHeight="1">
      <c r="A576" s="73" t="s">
        <v>335</v>
      </c>
      <c r="B576" s="3" t="s">
        <v>1049</v>
      </c>
      <c r="C576" s="39">
        <v>28629.3</v>
      </c>
      <c r="D576" s="39">
        <v>0</v>
      </c>
      <c r="E576" s="39">
        <v>0</v>
      </c>
      <c r="F576" s="39">
        <v>0</v>
      </c>
      <c r="G576" s="39">
        <v>0</v>
      </c>
      <c r="H576" s="39">
        <v>0</v>
      </c>
      <c r="I576" s="39">
        <v>28629.3</v>
      </c>
      <c r="J576" s="39">
        <v>0</v>
      </c>
      <c r="K576" s="39">
        <v>0</v>
      </c>
      <c r="L576" s="101" t="s">
        <v>1140</v>
      </c>
      <c r="M576" s="157"/>
      <c r="N576" s="157"/>
      <c r="O576" s="87"/>
      <c r="P576" s="101" t="str">
        <f t="shared" si="13"/>
        <v>Освоение 0,0%</v>
      </c>
      <c r="Q576" s="158"/>
      <c r="R576" s="50"/>
    </row>
    <row r="577" spans="1:18" ht="99.75" customHeight="1">
      <c r="A577" s="73"/>
      <c r="B577" s="3" t="s">
        <v>280</v>
      </c>
      <c r="C577" s="39">
        <v>72682.5</v>
      </c>
      <c r="D577" s="39">
        <v>70512.3032</v>
      </c>
      <c r="E577" s="39">
        <v>0</v>
      </c>
      <c r="F577" s="39">
        <v>0</v>
      </c>
      <c r="G577" s="39">
        <v>0</v>
      </c>
      <c r="H577" s="39">
        <v>0</v>
      </c>
      <c r="I577" s="39">
        <v>72682.5</v>
      </c>
      <c r="J577" s="39">
        <v>70512.3032</v>
      </c>
      <c r="K577" s="39">
        <v>70512.303</v>
      </c>
      <c r="L577" s="101" t="s">
        <v>1695</v>
      </c>
      <c r="M577" s="157"/>
      <c r="N577" s="157"/>
      <c r="O577" s="87"/>
      <c r="P577" s="101" t="str">
        <f t="shared" si="13"/>
        <v>Освоение 97,0%</v>
      </c>
      <c r="Q577" s="158"/>
      <c r="R577" s="50"/>
    </row>
    <row r="578" spans="1:18" ht="99.75" customHeight="1">
      <c r="A578" s="73" t="s">
        <v>336</v>
      </c>
      <c r="B578" s="3" t="s">
        <v>923</v>
      </c>
      <c r="C578" s="39">
        <v>4178.5</v>
      </c>
      <c r="D578" s="39">
        <v>2008.42</v>
      </c>
      <c r="E578" s="39">
        <v>0</v>
      </c>
      <c r="F578" s="39">
        <v>0</v>
      </c>
      <c r="G578" s="39">
        <v>0</v>
      </c>
      <c r="H578" s="39">
        <v>0</v>
      </c>
      <c r="I578" s="39">
        <v>4178.5</v>
      </c>
      <c r="J578" s="39">
        <v>2008.42</v>
      </c>
      <c r="K578" s="39">
        <v>2008.42</v>
      </c>
      <c r="L578" s="101" t="s">
        <v>619</v>
      </c>
      <c r="M578" s="157"/>
      <c r="N578" s="157"/>
      <c r="O578" s="87"/>
      <c r="P578" s="101" t="str">
        <f t="shared" si="13"/>
        <v>Проект утвержден</v>
      </c>
      <c r="Q578" s="158"/>
      <c r="R578" s="50"/>
    </row>
    <row r="579" spans="1:18" ht="99.75" customHeight="1">
      <c r="A579" s="73" t="s">
        <v>337</v>
      </c>
      <c r="B579" s="3" t="s">
        <v>924</v>
      </c>
      <c r="C579" s="39">
        <v>68504</v>
      </c>
      <c r="D579" s="39">
        <v>68503.8832</v>
      </c>
      <c r="E579" s="39">
        <v>0</v>
      </c>
      <c r="F579" s="39">
        <v>0</v>
      </c>
      <c r="G579" s="39">
        <v>0</v>
      </c>
      <c r="H579" s="39">
        <v>0</v>
      </c>
      <c r="I579" s="39">
        <v>68504</v>
      </c>
      <c r="J579" s="39">
        <v>68503.8832</v>
      </c>
      <c r="K579" s="39">
        <v>68503.883</v>
      </c>
      <c r="L579" s="101" t="s">
        <v>1234</v>
      </c>
      <c r="M579" s="157"/>
      <c r="N579" s="157"/>
      <c r="O579" s="87"/>
      <c r="P579" s="101" t="str">
        <f t="shared" si="13"/>
        <v>Освоение 100,0%</v>
      </c>
      <c r="Q579" s="158"/>
      <c r="R579" s="50"/>
    </row>
    <row r="580" spans="1:18" ht="99.75" customHeight="1">
      <c r="A580" s="73"/>
      <c r="B580" s="3" t="s">
        <v>261</v>
      </c>
      <c r="C580" s="39">
        <v>861325.2</v>
      </c>
      <c r="D580" s="39">
        <v>767347.158</v>
      </c>
      <c r="E580" s="39">
        <v>0</v>
      </c>
      <c r="F580" s="39">
        <v>0</v>
      </c>
      <c r="G580" s="39">
        <v>0</v>
      </c>
      <c r="H580" s="39">
        <v>0</v>
      </c>
      <c r="I580" s="39">
        <v>861325.2</v>
      </c>
      <c r="J580" s="39">
        <v>767347.158</v>
      </c>
      <c r="K580" s="39">
        <v>767347.158</v>
      </c>
      <c r="L580" s="101" t="s">
        <v>1740</v>
      </c>
      <c r="M580" s="157"/>
      <c r="N580" s="157"/>
      <c r="O580" s="87"/>
      <c r="P580" s="101" t="str">
        <f t="shared" si="13"/>
        <v>Освоение 89,1%</v>
      </c>
      <c r="Q580" s="158"/>
      <c r="R580" s="50"/>
    </row>
    <row r="581" spans="1:18" ht="99.75" customHeight="1">
      <c r="A581" s="73" t="s">
        <v>338</v>
      </c>
      <c r="B581" s="3" t="s">
        <v>926</v>
      </c>
      <c r="C581" s="39">
        <v>188605.3</v>
      </c>
      <c r="D581" s="39">
        <v>184398.274</v>
      </c>
      <c r="E581" s="39">
        <v>0</v>
      </c>
      <c r="F581" s="39">
        <v>0</v>
      </c>
      <c r="G581" s="39">
        <v>0</v>
      </c>
      <c r="H581" s="39">
        <v>0</v>
      </c>
      <c r="I581" s="39">
        <v>188605.3</v>
      </c>
      <c r="J581" s="39">
        <v>184398.274</v>
      </c>
      <c r="K581" s="39">
        <v>184398.274</v>
      </c>
      <c r="L581" s="101" t="str">
        <f aca="true" t="shared" si="14" ref="L581:L586">"Выполнение "&amp;ROUND(K581/I581*100,1)&amp;" %"</f>
        <v>Выполнение 97,8 %</v>
      </c>
      <c r="M581" s="157"/>
      <c r="N581" s="157"/>
      <c r="O581" s="87"/>
      <c r="P581" s="101" t="str">
        <f t="shared" si="13"/>
        <v>Выполнение 97,8 %</v>
      </c>
      <c r="Q581" s="158"/>
      <c r="R581" s="50"/>
    </row>
    <row r="582" spans="1:18" ht="99.75" customHeight="1">
      <c r="A582" s="73" t="s">
        <v>339</v>
      </c>
      <c r="B582" s="3" t="s">
        <v>927</v>
      </c>
      <c r="C582" s="39">
        <v>202775.7</v>
      </c>
      <c r="D582" s="39">
        <v>192536.126</v>
      </c>
      <c r="E582" s="39">
        <v>0</v>
      </c>
      <c r="F582" s="39">
        <v>0</v>
      </c>
      <c r="G582" s="39">
        <v>0</v>
      </c>
      <c r="H582" s="39">
        <v>0</v>
      </c>
      <c r="I582" s="39">
        <v>202775.7</v>
      </c>
      <c r="J582" s="39">
        <v>192536.126</v>
      </c>
      <c r="K582" s="39">
        <v>192536.126</v>
      </c>
      <c r="L582" s="101" t="str">
        <f t="shared" si="14"/>
        <v>Выполнение 95 %</v>
      </c>
      <c r="M582" s="157"/>
      <c r="N582" s="157"/>
      <c r="O582" s="87"/>
      <c r="P582" s="101" t="str">
        <f t="shared" si="13"/>
        <v>Выполнение 95 %</v>
      </c>
      <c r="Q582" s="158"/>
      <c r="R582" s="50"/>
    </row>
    <row r="583" spans="1:18" ht="99.75" customHeight="1">
      <c r="A583" s="73" t="s">
        <v>340</v>
      </c>
      <c r="B583" s="3" t="s">
        <v>928</v>
      </c>
      <c r="C583" s="39">
        <v>181042.6</v>
      </c>
      <c r="D583" s="39">
        <v>147507.418</v>
      </c>
      <c r="E583" s="39">
        <v>0</v>
      </c>
      <c r="F583" s="39">
        <v>0</v>
      </c>
      <c r="G583" s="39">
        <v>0</v>
      </c>
      <c r="H583" s="39">
        <v>0</v>
      </c>
      <c r="I583" s="39">
        <v>181042.6</v>
      </c>
      <c r="J583" s="39">
        <v>147507.418</v>
      </c>
      <c r="K583" s="39">
        <v>147507.418</v>
      </c>
      <c r="L583" s="101" t="str">
        <f t="shared" si="14"/>
        <v>Выполнение 81,5 %</v>
      </c>
      <c r="M583" s="157"/>
      <c r="N583" s="157"/>
      <c r="O583" s="87"/>
      <c r="P583" s="101" t="str">
        <f t="shared" si="13"/>
        <v>Выполнение 81,5 %</v>
      </c>
      <c r="Q583" s="158"/>
      <c r="R583" s="50"/>
    </row>
    <row r="584" spans="1:18" ht="99.75" customHeight="1">
      <c r="A584" s="73" t="s">
        <v>341</v>
      </c>
      <c r="B584" s="3" t="s">
        <v>929</v>
      </c>
      <c r="C584" s="39">
        <v>52972.9</v>
      </c>
      <c r="D584" s="39">
        <v>49607.859</v>
      </c>
      <c r="E584" s="39">
        <v>0</v>
      </c>
      <c r="F584" s="39">
        <v>0</v>
      </c>
      <c r="G584" s="39">
        <v>0</v>
      </c>
      <c r="H584" s="39">
        <v>0</v>
      </c>
      <c r="I584" s="39">
        <v>52972.9</v>
      </c>
      <c r="J584" s="39">
        <v>49607.859</v>
      </c>
      <c r="K584" s="39">
        <v>49607.859</v>
      </c>
      <c r="L584" s="101" t="str">
        <f t="shared" si="14"/>
        <v>Выполнение 93,6 %</v>
      </c>
      <c r="M584" s="157"/>
      <c r="N584" s="157"/>
      <c r="O584" s="87"/>
      <c r="P584" s="101" t="str">
        <f t="shared" si="13"/>
        <v>Выполнение 93,6 %</v>
      </c>
      <c r="Q584" s="158"/>
      <c r="R584" s="50"/>
    </row>
    <row r="585" spans="1:18" ht="99.75" customHeight="1">
      <c r="A585" s="73" t="s">
        <v>342</v>
      </c>
      <c r="B585" s="3" t="s">
        <v>930</v>
      </c>
      <c r="C585" s="39">
        <v>44707.6</v>
      </c>
      <c r="D585" s="39">
        <v>41247.999</v>
      </c>
      <c r="E585" s="39">
        <v>0</v>
      </c>
      <c r="F585" s="39">
        <v>0</v>
      </c>
      <c r="G585" s="39">
        <v>0</v>
      </c>
      <c r="H585" s="39">
        <v>0</v>
      </c>
      <c r="I585" s="39">
        <v>44707.6</v>
      </c>
      <c r="J585" s="39">
        <v>41247.999</v>
      </c>
      <c r="K585" s="39">
        <v>41247.999</v>
      </c>
      <c r="L585" s="101" t="str">
        <f t="shared" si="14"/>
        <v>Выполнение 92,3 %</v>
      </c>
      <c r="M585" s="157"/>
      <c r="N585" s="157"/>
      <c r="O585" s="87"/>
      <c r="P585" s="101" t="str">
        <f t="shared" si="13"/>
        <v>Выполнение 92,3 %</v>
      </c>
      <c r="Q585" s="158"/>
      <c r="R585" s="50"/>
    </row>
    <row r="586" spans="1:18" ht="99.75" customHeight="1">
      <c r="A586" s="73" t="s">
        <v>343</v>
      </c>
      <c r="B586" s="3" t="s">
        <v>931</v>
      </c>
      <c r="C586" s="39">
        <v>155580.2</v>
      </c>
      <c r="D586" s="39">
        <v>152049.482</v>
      </c>
      <c r="E586" s="39">
        <v>0</v>
      </c>
      <c r="F586" s="39">
        <v>0</v>
      </c>
      <c r="G586" s="39">
        <v>0</v>
      </c>
      <c r="H586" s="39">
        <v>0</v>
      </c>
      <c r="I586" s="39">
        <v>155580.2</v>
      </c>
      <c r="J586" s="39">
        <v>152049.482</v>
      </c>
      <c r="K586" s="39">
        <v>152049.482</v>
      </c>
      <c r="L586" s="101" t="str">
        <f t="shared" si="14"/>
        <v>Выполнение 97,7 %</v>
      </c>
      <c r="M586" s="157"/>
      <c r="N586" s="157"/>
      <c r="O586" s="87"/>
      <c r="P586" s="101" t="str">
        <f t="shared" si="13"/>
        <v>Выполнение 97,7 %</v>
      </c>
      <c r="Q586" s="158"/>
      <c r="R586" s="50"/>
    </row>
    <row r="587" spans="1:18" ht="99.75" customHeight="1">
      <c r="A587" s="73" t="s">
        <v>344</v>
      </c>
      <c r="B587" s="3" t="s">
        <v>970</v>
      </c>
      <c r="C587" s="39">
        <v>297.5</v>
      </c>
      <c r="D587" s="39">
        <v>0</v>
      </c>
      <c r="E587" s="39">
        <v>0</v>
      </c>
      <c r="F587" s="39">
        <v>0</v>
      </c>
      <c r="G587" s="39">
        <v>0</v>
      </c>
      <c r="H587" s="39">
        <v>0</v>
      </c>
      <c r="I587" s="39">
        <v>297.5</v>
      </c>
      <c r="J587" s="39">
        <v>0</v>
      </c>
      <c r="K587" s="39">
        <v>0</v>
      </c>
      <c r="L587" s="101" t="s">
        <v>1140</v>
      </c>
      <c r="M587" s="157"/>
      <c r="N587" s="157"/>
      <c r="O587" s="87"/>
      <c r="P587" s="101" t="str">
        <f t="shared" si="13"/>
        <v>Освоение 0,0%</v>
      </c>
      <c r="Q587" s="158"/>
      <c r="R587" s="50"/>
    </row>
    <row r="588" spans="1:18" ht="99.75" customHeight="1">
      <c r="A588" s="73" t="s">
        <v>345</v>
      </c>
      <c r="B588" s="3" t="s">
        <v>1741</v>
      </c>
      <c r="C588" s="39">
        <v>5343.4</v>
      </c>
      <c r="D588" s="39">
        <v>0</v>
      </c>
      <c r="E588" s="39">
        <v>0</v>
      </c>
      <c r="F588" s="39">
        <v>0</v>
      </c>
      <c r="G588" s="39">
        <v>0</v>
      </c>
      <c r="H588" s="39">
        <v>0</v>
      </c>
      <c r="I588" s="39">
        <v>5343.4</v>
      </c>
      <c r="J588" s="39">
        <v>0</v>
      </c>
      <c r="K588" s="39">
        <v>0</v>
      </c>
      <c r="L588" s="101" t="s">
        <v>1140</v>
      </c>
      <c r="M588" s="157"/>
      <c r="N588" s="157"/>
      <c r="O588" s="87"/>
      <c r="P588" s="101" t="str">
        <f t="shared" si="13"/>
        <v>Освоение 0,0%</v>
      </c>
      <c r="Q588" s="158"/>
      <c r="R588" s="50"/>
    </row>
    <row r="589" spans="1:18" ht="99.75" customHeight="1">
      <c r="A589" s="73" t="s">
        <v>346</v>
      </c>
      <c r="B589" s="3" t="s">
        <v>1742</v>
      </c>
      <c r="C589" s="39">
        <v>5000</v>
      </c>
      <c r="D589" s="39">
        <v>0</v>
      </c>
      <c r="E589" s="39">
        <v>0</v>
      </c>
      <c r="F589" s="39">
        <v>0</v>
      </c>
      <c r="G589" s="39">
        <v>0</v>
      </c>
      <c r="H589" s="39">
        <v>0</v>
      </c>
      <c r="I589" s="39">
        <v>5000</v>
      </c>
      <c r="J589" s="39">
        <v>0</v>
      </c>
      <c r="K589" s="39">
        <v>0</v>
      </c>
      <c r="L589" s="101" t="s">
        <v>1140</v>
      </c>
      <c r="M589" s="157"/>
      <c r="N589" s="157"/>
      <c r="O589" s="87"/>
      <c r="P589" s="101" t="str">
        <f t="shared" si="13"/>
        <v>Освоение 0,0%</v>
      </c>
      <c r="Q589" s="158"/>
      <c r="R589" s="50"/>
    </row>
    <row r="590" spans="1:18" ht="99.75" customHeight="1">
      <c r="A590" s="73" t="s">
        <v>347</v>
      </c>
      <c r="B590" s="3" t="s">
        <v>1743</v>
      </c>
      <c r="C590" s="39">
        <v>5000</v>
      </c>
      <c r="D590" s="39">
        <v>0</v>
      </c>
      <c r="E590" s="39">
        <v>0</v>
      </c>
      <c r="F590" s="39">
        <v>0</v>
      </c>
      <c r="G590" s="39">
        <v>0</v>
      </c>
      <c r="H590" s="39">
        <v>0</v>
      </c>
      <c r="I590" s="39">
        <v>5000</v>
      </c>
      <c r="J590" s="39">
        <v>0</v>
      </c>
      <c r="K590" s="39">
        <v>0</v>
      </c>
      <c r="L590" s="101" t="s">
        <v>1140</v>
      </c>
      <c r="M590" s="157"/>
      <c r="N590" s="157"/>
      <c r="O590" s="87"/>
      <c r="P590" s="101" t="str">
        <f t="shared" si="13"/>
        <v>Освоение 0,0%</v>
      </c>
      <c r="Q590" s="158"/>
      <c r="R590" s="50"/>
    </row>
    <row r="591" spans="1:18" ht="99.75" customHeight="1">
      <c r="A591" s="73" t="s">
        <v>348</v>
      </c>
      <c r="B591" s="3" t="s">
        <v>1744</v>
      </c>
      <c r="C591" s="39">
        <v>5000</v>
      </c>
      <c r="D591" s="39">
        <v>0</v>
      </c>
      <c r="E591" s="39">
        <v>0</v>
      </c>
      <c r="F591" s="39">
        <v>0</v>
      </c>
      <c r="G591" s="39">
        <v>0</v>
      </c>
      <c r="H591" s="39">
        <v>0</v>
      </c>
      <c r="I591" s="39">
        <v>5000</v>
      </c>
      <c r="J591" s="39">
        <v>0</v>
      </c>
      <c r="K591" s="39">
        <v>0</v>
      </c>
      <c r="L591" s="101" t="s">
        <v>1140</v>
      </c>
      <c r="M591" s="157"/>
      <c r="N591" s="157"/>
      <c r="O591" s="87"/>
      <c r="P591" s="101" t="str">
        <f t="shared" si="13"/>
        <v>Освоение 0,0%</v>
      </c>
      <c r="Q591" s="158"/>
      <c r="R591" s="50"/>
    </row>
    <row r="592" spans="1:18" ht="99.75" customHeight="1">
      <c r="A592" s="73" t="s">
        <v>349</v>
      </c>
      <c r="B592" s="3" t="s">
        <v>1745</v>
      </c>
      <c r="C592" s="39">
        <v>5000</v>
      </c>
      <c r="D592" s="39">
        <v>0</v>
      </c>
      <c r="E592" s="39">
        <v>0</v>
      </c>
      <c r="F592" s="39">
        <v>0</v>
      </c>
      <c r="G592" s="39">
        <v>0</v>
      </c>
      <c r="H592" s="39">
        <v>0</v>
      </c>
      <c r="I592" s="39">
        <v>5000</v>
      </c>
      <c r="J592" s="39">
        <v>0</v>
      </c>
      <c r="K592" s="39">
        <v>0</v>
      </c>
      <c r="L592" s="101" t="s">
        <v>1140</v>
      </c>
      <c r="M592" s="157"/>
      <c r="N592" s="157"/>
      <c r="O592" s="87"/>
      <c r="P592" s="101" t="str">
        <f t="shared" si="13"/>
        <v>Освоение 0,0%</v>
      </c>
      <c r="Q592" s="158"/>
      <c r="R592" s="50"/>
    </row>
    <row r="593" spans="1:18" ht="99.75" customHeight="1">
      <c r="A593" s="73" t="s">
        <v>350</v>
      </c>
      <c r="B593" s="3" t="s">
        <v>1746</v>
      </c>
      <c r="C593" s="39">
        <v>5000</v>
      </c>
      <c r="D593" s="39">
        <v>0</v>
      </c>
      <c r="E593" s="39">
        <v>0</v>
      </c>
      <c r="F593" s="39">
        <v>0</v>
      </c>
      <c r="G593" s="39">
        <v>0</v>
      </c>
      <c r="H593" s="39">
        <v>0</v>
      </c>
      <c r="I593" s="39">
        <v>5000</v>
      </c>
      <c r="J593" s="39">
        <v>0</v>
      </c>
      <c r="K593" s="39">
        <v>0</v>
      </c>
      <c r="L593" s="101" t="s">
        <v>1140</v>
      </c>
      <c r="M593" s="157"/>
      <c r="N593" s="157"/>
      <c r="O593" s="87"/>
      <c r="P593" s="101" t="str">
        <f t="shared" si="13"/>
        <v>Освоение 0,0%</v>
      </c>
      <c r="Q593" s="158"/>
      <c r="R593" s="50"/>
    </row>
    <row r="594" spans="1:18" ht="99.75" customHeight="1">
      <c r="A594" s="73" t="s">
        <v>351</v>
      </c>
      <c r="B594" s="3" t="s">
        <v>1747</v>
      </c>
      <c r="C594" s="39">
        <v>5000</v>
      </c>
      <c r="D594" s="39">
        <v>0</v>
      </c>
      <c r="E594" s="39">
        <v>0</v>
      </c>
      <c r="F594" s="39">
        <v>0</v>
      </c>
      <c r="G594" s="39">
        <v>0</v>
      </c>
      <c r="H594" s="39">
        <v>0</v>
      </c>
      <c r="I594" s="39">
        <v>5000</v>
      </c>
      <c r="J594" s="39">
        <v>0</v>
      </c>
      <c r="K594" s="39">
        <v>0</v>
      </c>
      <c r="L594" s="101" t="s">
        <v>1140</v>
      </c>
      <c r="M594" s="157"/>
      <c r="N594" s="157"/>
      <c r="O594" s="87"/>
      <c r="P594" s="101" t="str">
        <f t="shared" si="13"/>
        <v>Освоение 0,0%</v>
      </c>
      <c r="Q594" s="158"/>
      <c r="R594" s="50"/>
    </row>
    <row r="595" spans="1:18" ht="99.75" customHeight="1">
      <c r="A595" s="73"/>
      <c r="B595" s="3" t="s">
        <v>304</v>
      </c>
      <c r="C595" s="39">
        <v>108031.3</v>
      </c>
      <c r="D595" s="39">
        <v>50253.61878</v>
      </c>
      <c r="E595" s="39">
        <v>0</v>
      </c>
      <c r="F595" s="39">
        <v>0</v>
      </c>
      <c r="G595" s="39">
        <v>0</v>
      </c>
      <c r="H595" s="39">
        <v>0</v>
      </c>
      <c r="I595" s="39">
        <v>108031.3</v>
      </c>
      <c r="J595" s="39">
        <v>50253.61878</v>
      </c>
      <c r="K595" s="39">
        <v>78595.659</v>
      </c>
      <c r="L595" s="101" t="s">
        <v>1220</v>
      </c>
      <c r="M595" s="157"/>
      <c r="N595" s="157"/>
      <c r="O595" s="87"/>
      <c r="P595" s="101" t="str">
        <f t="shared" si="13"/>
        <v>Освоение 72,8%</v>
      </c>
      <c r="Q595" s="158"/>
      <c r="R595" s="50"/>
    </row>
    <row r="596" spans="1:18" ht="99.75" customHeight="1">
      <c r="A596" s="73" t="s">
        <v>352</v>
      </c>
      <c r="B596" s="3" t="s">
        <v>1748</v>
      </c>
      <c r="C596" s="39">
        <v>118.6</v>
      </c>
      <c r="D596" s="39">
        <v>23.6</v>
      </c>
      <c r="E596" s="39">
        <v>0</v>
      </c>
      <c r="F596" s="39">
        <v>0</v>
      </c>
      <c r="G596" s="39">
        <v>0</v>
      </c>
      <c r="H596" s="39">
        <v>0</v>
      </c>
      <c r="I596" s="39">
        <v>118.6</v>
      </c>
      <c r="J596" s="39">
        <v>23.6</v>
      </c>
      <c r="K596" s="39">
        <v>23.6</v>
      </c>
      <c r="L596" s="101" t="s">
        <v>1749</v>
      </c>
      <c r="M596" s="157"/>
      <c r="N596" s="157"/>
      <c r="O596" s="87"/>
      <c r="P596" s="101" t="str">
        <f t="shared" si="13"/>
        <v>Освоение 19,9%</v>
      </c>
      <c r="Q596" s="158"/>
      <c r="R596" s="50"/>
    </row>
    <row r="597" spans="1:18" ht="99.75" customHeight="1">
      <c r="A597" s="73" t="s">
        <v>353</v>
      </c>
      <c r="B597" s="3" t="s">
        <v>1750</v>
      </c>
      <c r="C597" s="39">
        <v>7113.6</v>
      </c>
      <c r="D597" s="39">
        <v>7111.005</v>
      </c>
      <c r="E597" s="39">
        <v>0</v>
      </c>
      <c r="F597" s="39">
        <v>0</v>
      </c>
      <c r="G597" s="39">
        <v>0</v>
      </c>
      <c r="H597" s="39">
        <v>0</v>
      </c>
      <c r="I597" s="39">
        <v>7113.6</v>
      </c>
      <c r="J597" s="39">
        <v>7111.005</v>
      </c>
      <c r="K597" s="39">
        <v>0</v>
      </c>
      <c r="L597" s="101" t="s">
        <v>1140</v>
      </c>
      <c r="M597" s="157"/>
      <c r="N597" s="157"/>
      <c r="O597" s="87"/>
      <c r="P597" s="101" t="str">
        <f t="shared" si="13"/>
        <v>Освоение 0,0%</v>
      </c>
      <c r="Q597" s="158"/>
      <c r="R597" s="50"/>
    </row>
    <row r="598" spans="1:18" ht="99.75" customHeight="1">
      <c r="A598" s="73" t="s">
        <v>354</v>
      </c>
      <c r="B598" s="3" t="s">
        <v>1751</v>
      </c>
      <c r="C598" s="39">
        <v>12848.4</v>
      </c>
      <c r="D598" s="39">
        <v>0</v>
      </c>
      <c r="E598" s="39">
        <v>0</v>
      </c>
      <c r="F598" s="39">
        <v>0</v>
      </c>
      <c r="G598" s="39">
        <v>0</v>
      </c>
      <c r="H598" s="39">
        <v>0</v>
      </c>
      <c r="I598" s="39">
        <v>12848.4</v>
      </c>
      <c r="J598" s="39">
        <v>0</v>
      </c>
      <c r="K598" s="39">
        <v>12848.4</v>
      </c>
      <c r="L598" s="101" t="s">
        <v>1752</v>
      </c>
      <c r="M598" s="157"/>
      <c r="N598" s="157"/>
      <c r="O598" s="87"/>
      <c r="P598" s="101" t="str">
        <f t="shared" si="13"/>
        <v>Выполнение 100 %</v>
      </c>
      <c r="Q598" s="158"/>
      <c r="R598" s="50"/>
    </row>
    <row r="599" spans="1:18" ht="99.75" customHeight="1">
      <c r="A599" s="73" t="s">
        <v>355</v>
      </c>
      <c r="B599" s="3" t="s">
        <v>1753</v>
      </c>
      <c r="C599" s="39">
        <v>12647.4</v>
      </c>
      <c r="D599" s="39">
        <v>0</v>
      </c>
      <c r="E599" s="39">
        <v>0</v>
      </c>
      <c r="F599" s="39">
        <v>0</v>
      </c>
      <c r="G599" s="39">
        <v>0</v>
      </c>
      <c r="H599" s="39">
        <v>0</v>
      </c>
      <c r="I599" s="39">
        <v>12647.4</v>
      </c>
      <c r="J599" s="39">
        <v>0</v>
      </c>
      <c r="K599" s="39">
        <v>12647.4</v>
      </c>
      <c r="L599" s="101" t="s">
        <v>1752</v>
      </c>
      <c r="M599" s="157"/>
      <c r="N599" s="157"/>
      <c r="O599" s="87"/>
      <c r="P599" s="101" t="str">
        <f aca="true" t="shared" si="15" ref="P599:P662">L599</f>
        <v>Выполнение 100 %</v>
      </c>
      <c r="Q599" s="158"/>
      <c r="R599" s="50"/>
    </row>
    <row r="600" spans="1:18" ht="99.75" customHeight="1">
      <c r="A600" s="73" t="s">
        <v>356</v>
      </c>
      <c r="B600" s="3" t="s">
        <v>1754</v>
      </c>
      <c r="C600" s="39">
        <v>11432.4</v>
      </c>
      <c r="D600" s="39">
        <v>0</v>
      </c>
      <c r="E600" s="39">
        <v>0</v>
      </c>
      <c r="F600" s="39">
        <v>0</v>
      </c>
      <c r="G600" s="39">
        <v>0</v>
      </c>
      <c r="H600" s="39">
        <v>0</v>
      </c>
      <c r="I600" s="39">
        <v>11432.4</v>
      </c>
      <c r="J600" s="39">
        <v>0</v>
      </c>
      <c r="K600" s="39">
        <v>11432.4</v>
      </c>
      <c r="L600" s="101" t="s">
        <v>1752</v>
      </c>
      <c r="M600" s="157"/>
      <c r="N600" s="157"/>
      <c r="O600" s="87"/>
      <c r="P600" s="101" t="str">
        <f t="shared" si="15"/>
        <v>Выполнение 100 %</v>
      </c>
      <c r="Q600" s="158"/>
      <c r="R600" s="50"/>
    </row>
    <row r="601" spans="1:18" ht="99.75" customHeight="1">
      <c r="A601" s="73" t="s">
        <v>357</v>
      </c>
      <c r="B601" s="3" t="s">
        <v>932</v>
      </c>
      <c r="C601" s="39">
        <v>19512.4</v>
      </c>
      <c r="D601" s="39">
        <v>16387.162</v>
      </c>
      <c r="E601" s="39">
        <v>0</v>
      </c>
      <c r="F601" s="39">
        <v>0</v>
      </c>
      <c r="G601" s="39">
        <v>0</v>
      </c>
      <c r="H601" s="39">
        <v>0</v>
      </c>
      <c r="I601" s="39">
        <v>19512.4</v>
      </c>
      <c r="J601" s="39">
        <v>16387.162</v>
      </c>
      <c r="K601" s="39">
        <v>15206.167</v>
      </c>
      <c r="L601" s="101" t="s">
        <v>1755</v>
      </c>
      <c r="M601" s="157"/>
      <c r="N601" s="157"/>
      <c r="O601" s="87"/>
      <c r="P601" s="101" t="str">
        <f t="shared" si="15"/>
        <v>Освоение 77,9%</v>
      </c>
      <c r="Q601" s="158"/>
      <c r="R601" s="50"/>
    </row>
    <row r="602" spans="1:18" ht="99.75" customHeight="1">
      <c r="A602" s="73" t="s">
        <v>358</v>
      </c>
      <c r="B602" s="3" t="s">
        <v>933</v>
      </c>
      <c r="C602" s="39">
        <v>20729.8</v>
      </c>
      <c r="D602" s="39">
        <v>9494.247</v>
      </c>
      <c r="E602" s="39">
        <v>0</v>
      </c>
      <c r="F602" s="39">
        <v>0</v>
      </c>
      <c r="G602" s="39">
        <v>0</v>
      </c>
      <c r="H602" s="39">
        <v>0</v>
      </c>
      <c r="I602" s="39">
        <v>20729.8</v>
      </c>
      <c r="J602" s="39">
        <v>9494.247</v>
      </c>
      <c r="K602" s="39">
        <v>10945.504</v>
      </c>
      <c r="L602" s="101" t="s">
        <v>1664</v>
      </c>
      <c r="M602" s="157"/>
      <c r="N602" s="157"/>
      <c r="O602" s="87"/>
      <c r="P602" s="101" t="str">
        <f t="shared" si="15"/>
        <v>Освоение 52,8%</v>
      </c>
      <c r="Q602" s="158"/>
      <c r="R602" s="50"/>
    </row>
    <row r="603" spans="1:18" ht="99.75" customHeight="1">
      <c r="A603" s="73" t="s">
        <v>359</v>
      </c>
      <c r="B603" s="3" t="s">
        <v>934</v>
      </c>
      <c r="C603" s="39">
        <v>23628.7</v>
      </c>
      <c r="D603" s="39">
        <v>17237.60478</v>
      </c>
      <c r="E603" s="39">
        <v>0</v>
      </c>
      <c r="F603" s="39">
        <v>0</v>
      </c>
      <c r="G603" s="39">
        <v>0</v>
      </c>
      <c r="H603" s="39">
        <v>0</v>
      </c>
      <c r="I603" s="39">
        <v>23628.7</v>
      </c>
      <c r="J603" s="39">
        <v>17237.60478</v>
      </c>
      <c r="K603" s="39">
        <v>15492.188</v>
      </c>
      <c r="L603" s="101" t="s">
        <v>1756</v>
      </c>
      <c r="M603" s="157"/>
      <c r="N603" s="157"/>
      <c r="O603" s="87"/>
      <c r="P603" s="101" t="str">
        <f t="shared" si="15"/>
        <v>Освоение 65,6%</v>
      </c>
      <c r="Q603" s="158"/>
      <c r="R603" s="50"/>
    </row>
    <row r="604" spans="1:18" ht="99.75" customHeight="1">
      <c r="A604" s="73"/>
      <c r="B604" s="3" t="s">
        <v>249</v>
      </c>
      <c r="C604" s="39">
        <v>87221.6</v>
      </c>
      <c r="D604" s="39">
        <v>16106.21321</v>
      </c>
      <c r="E604" s="39">
        <v>0</v>
      </c>
      <c r="F604" s="39">
        <v>0</v>
      </c>
      <c r="G604" s="39">
        <v>0</v>
      </c>
      <c r="H604" s="39">
        <v>0</v>
      </c>
      <c r="I604" s="39">
        <v>87221.6</v>
      </c>
      <c r="J604" s="39">
        <v>16106.21321</v>
      </c>
      <c r="K604" s="39">
        <v>16106.21321</v>
      </c>
      <c r="L604" s="101" t="s">
        <v>1757</v>
      </c>
      <c r="M604" s="157"/>
      <c r="N604" s="157"/>
      <c r="O604" s="87"/>
      <c r="P604" s="101" t="str">
        <f t="shared" si="15"/>
        <v>Освоение 18,5%</v>
      </c>
      <c r="Q604" s="158"/>
      <c r="R604" s="50"/>
    </row>
    <row r="605" spans="1:18" ht="99.75" customHeight="1">
      <c r="A605" s="73" t="s">
        <v>360</v>
      </c>
      <c r="B605" s="3" t="s">
        <v>948</v>
      </c>
      <c r="C605" s="39">
        <v>44234</v>
      </c>
      <c r="D605" s="39">
        <v>0</v>
      </c>
      <c r="E605" s="39">
        <v>0</v>
      </c>
      <c r="F605" s="39">
        <v>0</v>
      </c>
      <c r="G605" s="39">
        <v>0</v>
      </c>
      <c r="H605" s="39">
        <v>0</v>
      </c>
      <c r="I605" s="39">
        <v>44234</v>
      </c>
      <c r="J605" s="39">
        <v>0</v>
      </c>
      <c r="K605" s="39">
        <v>0</v>
      </c>
      <c r="L605" s="101" t="s">
        <v>1140</v>
      </c>
      <c r="M605" s="157"/>
      <c r="N605" s="157"/>
      <c r="O605" s="87"/>
      <c r="P605" s="101" t="str">
        <f t="shared" si="15"/>
        <v>Освоение 0,0%</v>
      </c>
      <c r="Q605" s="158"/>
      <c r="R605" s="50"/>
    </row>
    <row r="606" spans="1:18" ht="99.75" customHeight="1">
      <c r="A606" s="73" t="s">
        <v>361</v>
      </c>
      <c r="B606" s="3" t="s">
        <v>1758</v>
      </c>
      <c r="C606" s="39">
        <v>286.2</v>
      </c>
      <c r="D606" s="39">
        <v>0</v>
      </c>
      <c r="E606" s="39">
        <v>0</v>
      </c>
      <c r="F606" s="39">
        <v>0</v>
      </c>
      <c r="G606" s="39">
        <v>0</v>
      </c>
      <c r="H606" s="39">
        <v>0</v>
      </c>
      <c r="I606" s="39">
        <v>286.2</v>
      </c>
      <c r="J606" s="39">
        <v>0</v>
      </c>
      <c r="K606" s="39">
        <v>0</v>
      </c>
      <c r="L606" s="101" t="s">
        <v>1140</v>
      </c>
      <c r="M606" s="157"/>
      <c r="N606" s="157"/>
      <c r="O606" s="87"/>
      <c r="P606" s="101" t="str">
        <f t="shared" si="15"/>
        <v>Освоение 0,0%</v>
      </c>
      <c r="Q606" s="158"/>
      <c r="R606" s="50"/>
    </row>
    <row r="607" spans="1:18" ht="99.75" customHeight="1">
      <c r="A607" s="73" t="s">
        <v>362</v>
      </c>
      <c r="B607" s="3" t="s">
        <v>1759</v>
      </c>
      <c r="C607" s="39">
        <v>976.5</v>
      </c>
      <c r="D607" s="39">
        <v>0</v>
      </c>
      <c r="E607" s="39">
        <v>0</v>
      </c>
      <c r="F607" s="39">
        <v>0</v>
      </c>
      <c r="G607" s="39">
        <v>0</v>
      </c>
      <c r="H607" s="39">
        <v>0</v>
      </c>
      <c r="I607" s="39">
        <v>976.5</v>
      </c>
      <c r="J607" s="39">
        <v>0</v>
      </c>
      <c r="K607" s="39">
        <v>0</v>
      </c>
      <c r="L607" s="101" t="s">
        <v>1140</v>
      </c>
      <c r="M607" s="157"/>
      <c r="N607" s="157"/>
      <c r="O607" s="87"/>
      <c r="P607" s="101" t="str">
        <f t="shared" si="15"/>
        <v>Освоение 0,0%</v>
      </c>
      <c r="Q607" s="158"/>
      <c r="R607" s="50"/>
    </row>
    <row r="608" spans="1:18" ht="99.75" customHeight="1">
      <c r="A608" s="73" t="s">
        <v>363</v>
      </c>
      <c r="B608" s="3" t="s">
        <v>935</v>
      </c>
      <c r="C608" s="39">
        <v>3258.5</v>
      </c>
      <c r="D608" s="39">
        <v>0</v>
      </c>
      <c r="E608" s="39">
        <v>0</v>
      </c>
      <c r="F608" s="39">
        <v>0</v>
      </c>
      <c r="G608" s="39">
        <v>0</v>
      </c>
      <c r="H608" s="39">
        <v>0</v>
      </c>
      <c r="I608" s="39">
        <v>3258.5</v>
      </c>
      <c r="J608" s="39">
        <v>0</v>
      </c>
      <c r="K608" s="39">
        <v>0</v>
      </c>
      <c r="L608" s="101" t="s">
        <v>1140</v>
      </c>
      <c r="M608" s="157"/>
      <c r="N608" s="157"/>
      <c r="O608" s="87"/>
      <c r="P608" s="101" t="str">
        <f t="shared" si="15"/>
        <v>Освоение 0,0%</v>
      </c>
      <c r="Q608" s="158"/>
      <c r="R608" s="50"/>
    </row>
    <row r="609" spans="1:18" ht="99.75" customHeight="1">
      <c r="A609" s="73" t="s">
        <v>364</v>
      </c>
      <c r="B609" s="3" t="s">
        <v>936</v>
      </c>
      <c r="C609" s="39">
        <v>3258.5</v>
      </c>
      <c r="D609" s="39">
        <v>0</v>
      </c>
      <c r="E609" s="39">
        <v>0</v>
      </c>
      <c r="F609" s="39">
        <v>0</v>
      </c>
      <c r="G609" s="39">
        <v>0</v>
      </c>
      <c r="H609" s="39">
        <v>0</v>
      </c>
      <c r="I609" s="39">
        <v>3258.5</v>
      </c>
      <c r="J609" s="39">
        <v>0</v>
      </c>
      <c r="K609" s="39">
        <v>0</v>
      </c>
      <c r="L609" s="101" t="s">
        <v>1140</v>
      </c>
      <c r="M609" s="157"/>
      <c r="N609" s="157"/>
      <c r="O609" s="87"/>
      <c r="P609" s="101" t="str">
        <f t="shared" si="15"/>
        <v>Освоение 0,0%</v>
      </c>
      <c r="Q609" s="158"/>
      <c r="R609" s="50"/>
    </row>
    <row r="610" spans="1:18" ht="99.75" customHeight="1">
      <c r="A610" s="73" t="s">
        <v>365</v>
      </c>
      <c r="B610" s="3" t="s">
        <v>937</v>
      </c>
      <c r="C610" s="39">
        <v>3258.5</v>
      </c>
      <c r="D610" s="39">
        <v>0</v>
      </c>
      <c r="E610" s="39">
        <v>0</v>
      </c>
      <c r="F610" s="39">
        <v>0</v>
      </c>
      <c r="G610" s="39">
        <v>0</v>
      </c>
      <c r="H610" s="39">
        <v>0</v>
      </c>
      <c r="I610" s="39">
        <v>3258.5</v>
      </c>
      <c r="J610" s="39">
        <v>0</v>
      </c>
      <c r="K610" s="39">
        <v>0</v>
      </c>
      <c r="L610" s="101" t="s">
        <v>1140</v>
      </c>
      <c r="M610" s="157"/>
      <c r="N610" s="157"/>
      <c r="O610" s="87"/>
      <c r="P610" s="101" t="str">
        <f t="shared" si="15"/>
        <v>Освоение 0,0%</v>
      </c>
      <c r="Q610" s="158"/>
      <c r="R610" s="50"/>
    </row>
    <row r="611" spans="1:18" ht="99.75" customHeight="1">
      <c r="A611" s="73" t="s">
        <v>366</v>
      </c>
      <c r="B611" s="3" t="s">
        <v>938</v>
      </c>
      <c r="C611" s="39">
        <v>3258.5</v>
      </c>
      <c r="D611" s="39">
        <v>2684.37283</v>
      </c>
      <c r="E611" s="39">
        <v>0</v>
      </c>
      <c r="F611" s="39">
        <v>0</v>
      </c>
      <c r="G611" s="39">
        <v>0</v>
      </c>
      <c r="H611" s="39">
        <v>0</v>
      </c>
      <c r="I611" s="39">
        <v>3258.5</v>
      </c>
      <c r="J611" s="39">
        <v>2684.37283</v>
      </c>
      <c r="K611" s="39">
        <v>2684.37283</v>
      </c>
      <c r="L611" s="101" t="s">
        <v>1452</v>
      </c>
      <c r="M611" s="157"/>
      <c r="N611" s="157"/>
      <c r="O611" s="87"/>
      <c r="P611" s="101" t="str">
        <f t="shared" si="15"/>
        <v>Освоение 82,4%</v>
      </c>
      <c r="Q611" s="158"/>
      <c r="R611" s="50"/>
    </row>
    <row r="612" spans="1:18" ht="99.75" customHeight="1">
      <c r="A612" s="73" t="s">
        <v>367</v>
      </c>
      <c r="B612" s="3" t="s">
        <v>939</v>
      </c>
      <c r="C612" s="39">
        <v>3258.5</v>
      </c>
      <c r="D612" s="39">
        <v>2684.3618</v>
      </c>
      <c r="E612" s="39">
        <v>0</v>
      </c>
      <c r="F612" s="39">
        <v>0</v>
      </c>
      <c r="G612" s="39">
        <v>0</v>
      </c>
      <c r="H612" s="39">
        <v>0</v>
      </c>
      <c r="I612" s="39">
        <v>3258.5</v>
      </c>
      <c r="J612" s="39">
        <v>2684.3618</v>
      </c>
      <c r="K612" s="39">
        <v>2684.3618</v>
      </c>
      <c r="L612" s="101" t="s">
        <v>1452</v>
      </c>
      <c r="M612" s="157"/>
      <c r="N612" s="157"/>
      <c r="O612" s="87"/>
      <c r="P612" s="101" t="str">
        <f t="shared" si="15"/>
        <v>Освоение 82,4%</v>
      </c>
      <c r="Q612" s="158"/>
      <c r="R612" s="50"/>
    </row>
    <row r="613" spans="1:18" ht="99.75" customHeight="1">
      <c r="A613" s="73" t="s">
        <v>368</v>
      </c>
      <c r="B613" s="3" t="s">
        <v>940</v>
      </c>
      <c r="C613" s="39">
        <v>3258.5</v>
      </c>
      <c r="D613" s="39">
        <v>2684.32526</v>
      </c>
      <c r="E613" s="39">
        <v>0</v>
      </c>
      <c r="F613" s="39">
        <v>0</v>
      </c>
      <c r="G613" s="39">
        <v>0</v>
      </c>
      <c r="H613" s="39">
        <v>0</v>
      </c>
      <c r="I613" s="39">
        <v>3258.5</v>
      </c>
      <c r="J613" s="39">
        <v>2684.32526</v>
      </c>
      <c r="K613" s="39">
        <v>2684.32526</v>
      </c>
      <c r="L613" s="101" t="s">
        <v>1452</v>
      </c>
      <c r="M613" s="157"/>
      <c r="N613" s="157"/>
      <c r="O613" s="87"/>
      <c r="P613" s="101" t="str">
        <f t="shared" si="15"/>
        <v>Освоение 82,4%</v>
      </c>
      <c r="Q613" s="158"/>
      <c r="R613" s="50"/>
    </row>
    <row r="614" spans="1:18" ht="99.75" customHeight="1">
      <c r="A614" s="73" t="s">
        <v>369</v>
      </c>
      <c r="B614" s="3" t="s">
        <v>941</v>
      </c>
      <c r="C614" s="39">
        <v>3258.5</v>
      </c>
      <c r="D614" s="39">
        <v>2684.37602</v>
      </c>
      <c r="E614" s="39">
        <v>0</v>
      </c>
      <c r="F614" s="39">
        <v>0</v>
      </c>
      <c r="G614" s="39">
        <v>0</v>
      </c>
      <c r="H614" s="39">
        <v>0</v>
      </c>
      <c r="I614" s="39">
        <v>3258.5</v>
      </c>
      <c r="J614" s="39">
        <v>2684.37602</v>
      </c>
      <c r="K614" s="39">
        <v>2684.37602</v>
      </c>
      <c r="L614" s="101" t="s">
        <v>1452</v>
      </c>
      <c r="M614" s="157"/>
      <c r="N614" s="157"/>
      <c r="O614" s="87"/>
      <c r="P614" s="101" t="str">
        <f t="shared" si="15"/>
        <v>Освоение 82,4%</v>
      </c>
      <c r="Q614" s="158"/>
      <c r="R614" s="50"/>
    </row>
    <row r="615" spans="1:18" ht="99.75" customHeight="1">
      <c r="A615" s="73" t="s">
        <v>370</v>
      </c>
      <c r="B615" s="3" t="s">
        <v>942</v>
      </c>
      <c r="C615" s="39">
        <v>3258.5</v>
      </c>
      <c r="D615" s="39">
        <v>2684.39907</v>
      </c>
      <c r="E615" s="39">
        <v>0</v>
      </c>
      <c r="F615" s="39">
        <v>0</v>
      </c>
      <c r="G615" s="39">
        <v>0</v>
      </c>
      <c r="H615" s="39">
        <v>0</v>
      </c>
      <c r="I615" s="39">
        <v>3258.5</v>
      </c>
      <c r="J615" s="39">
        <v>2684.39907</v>
      </c>
      <c r="K615" s="39">
        <v>2684.39907</v>
      </c>
      <c r="L615" s="101" t="s">
        <v>1452</v>
      </c>
      <c r="M615" s="157"/>
      <c r="N615" s="157"/>
      <c r="O615" s="87"/>
      <c r="P615" s="101" t="str">
        <f t="shared" si="15"/>
        <v>Освоение 82,4%</v>
      </c>
      <c r="Q615" s="158"/>
      <c r="R615" s="50"/>
    </row>
    <row r="616" spans="1:18" ht="99.75" customHeight="1">
      <c r="A616" s="73" t="s">
        <v>371</v>
      </c>
      <c r="B616" s="3" t="s">
        <v>943</v>
      </c>
      <c r="C616" s="39">
        <v>3258.5</v>
      </c>
      <c r="D616" s="39">
        <v>2684.37823</v>
      </c>
      <c r="E616" s="39">
        <v>0</v>
      </c>
      <c r="F616" s="39">
        <v>0</v>
      </c>
      <c r="G616" s="39">
        <v>0</v>
      </c>
      <c r="H616" s="39">
        <v>0</v>
      </c>
      <c r="I616" s="39">
        <v>3258.5</v>
      </c>
      <c r="J616" s="39">
        <v>2684.37823</v>
      </c>
      <c r="K616" s="39">
        <v>2684.37823</v>
      </c>
      <c r="L616" s="101" t="s">
        <v>1452</v>
      </c>
      <c r="M616" s="157"/>
      <c r="N616" s="157"/>
      <c r="O616" s="87"/>
      <c r="P616" s="101" t="str">
        <f t="shared" si="15"/>
        <v>Освоение 82,4%</v>
      </c>
      <c r="Q616" s="158"/>
      <c r="R616" s="50"/>
    </row>
    <row r="617" spans="1:18" ht="99.75" customHeight="1">
      <c r="A617" s="73" t="s">
        <v>372</v>
      </c>
      <c r="B617" s="3" t="s">
        <v>944</v>
      </c>
      <c r="C617" s="39">
        <v>3222.9</v>
      </c>
      <c r="D617" s="39">
        <v>0</v>
      </c>
      <c r="E617" s="39">
        <v>0</v>
      </c>
      <c r="F617" s="39">
        <v>0</v>
      </c>
      <c r="G617" s="39">
        <v>0</v>
      </c>
      <c r="H617" s="39">
        <v>0</v>
      </c>
      <c r="I617" s="39">
        <v>3222.9</v>
      </c>
      <c r="J617" s="39">
        <v>0</v>
      </c>
      <c r="K617" s="39">
        <v>0</v>
      </c>
      <c r="L617" s="101" t="s">
        <v>1140</v>
      </c>
      <c r="M617" s="157"/>
      <c r="N617" s="157"/>
      <c r="O617" s="87"/>
      <c r="P617" s="101" t="str">
        <f t="shared" si="15"/>
        <v>Освоение 0,0%</v>
      </c>
      <c r="Q617" s="158"/>
      <c r="R617" s="50"/>
    </row>
    <row r="618" spans="1:18" ht="99.75" customHeight="1">
      <c r="A618" s="73" t="s">
        <v>373</v>
      </c>
      <c r="B618" s="3" t="s">
        <v>945</v>
      </c>
      <c r="C618" s="39">
        <v>3058.5</v>
      </c>
      <c r="D618" s="39">
        <v>0</v>
      </c>
      <c r="E618" s="39">
        <v>0</v>
      </c>
      <c r="F618" s="39">
        <v>0</v>
      </c>
      <c r="G618" s="39">
        <v>0</v>
      </c>
      <c r="H618" s="39">
        <v>0</v>
      </c>
      <c r="I618" s="39">
        <v>3058.5</v>
      </c>
      <c r="J618" s="39">
        <v>0</v>
      </c>
      <c r="K618" s="39">
        <v>0</v>
      </c>
      <c r="L618" s="101" t="s">
        <v>1140</v>
      </c>
      <c r="M618" s="157"/>
      <c r="N618" s="157"/>
      <c r="O618" s="87"/>
      <c r="P618" s="101" t="str">
        <f t="shared" si="15"/>
        <v>Освоение 0,0%</v>
      </c>
      <c r="Q618" s="158"/>
      <c r="R618" s="50"/>
    </row>
    <row r="619" spans="1:18" ht="99.75" customHeight="1">
      <c r="A619" s="73" t="s">
        <v>374</v>
      </c>
      <c r="B619" s="3" t="s">
        <v>946</v>
      </c>
      <c r="C619" s="39">
        <v>3058.5</v>
      </c>
      <c r="D619" s="39">
        <v>0</v>
      </c>
      <c r="E619" s="39">
        <v>0</v>
      </c>
      <c r="F619" s="39">
        <v>0</v>
      </c>
      <c r="G619" s="39">
        <v>0</v>
      </c>
      <c r="H619" s="39">
        <v>0</v>
      </c>
      <c r="I619" s="39">
        <v>3058.5</v>
      </c>
      <c r="J619" s="39">
        <v>0</v>
      </c>
      <c r="K619" s="39">
        <v>0</v>
      </c>
      <c r="L619" s="101" t="s">
        <v>1140</v>
      </c>
      <c r="M619" s="157"/>
      <c r="N619" s="157"/>
      <c r="O619" s="87"/>
      <c r="P619" s="101" t="str">
        <f t="shared" si="15"/>
        <v>Освоение 0,0%</v>
      </c>
      <c r="Q619" s="158"/>
      <c r="R619" s="50"/>
    </row>
    <row r="620" spans="1:18" ht="99.75" customHeight="1">
      <c r="A620" s="73" t="s">
        <v>375</v>
      </c>
      <c r="B620" s="3" t="s">
        <v>947</v>
      </c>
      <c r="C620" s="39">
        <v>3058.5</v>
      </c>
      <c r="D620" s="39">
        <v>0</v>
      </c>
      <c r="E620" s="39">
        <v>0</v>
      </c>
      <c r="F620" s="39">
        <v>0</v>
      </c>
      <c r="G620" s="39">
        <v>0</v>
      </c>
      <c r="H620" s="39">
        <v>0</v>
      </c>
      <c r="I620" s="39">
        <v>3058.5</v>
      </c>
      <c r="J620" s="39">
        <v>0</v>
      </c>
      <c r="K620" s="39">
        <v>0</v>
      </c>
      <c r="L620" s="101" t="s">
        <v>1140</v>
      </c>
      <c r="M620" s="157"/>
      <c r="N620" s="157"/>
      <c r="O620" s="87"/>
      <c r="P620" s="101" t="str">
        <f t="shared" si="15"/>
        <v>Освоение 0,0%</v>
      </c>
      <c r="Q620" s="158"/>
      <c r="R620" s="50"/>
    </row>
    <row r="621" spans="1:18" ht="99.75" customHeight="1">
      <c r="A621" s="73"/>
      <c r="B621" s="3" t="s">
        <v>258</v>
      </c>
      <c r="C621" s="39">
        <v>227623.8</v>
      </c>
      <c r="D621" s="39">
        <v>65737.05781</v>
      </c>
      <c r="E621" s="39">
        <v>0</v>
      </c>
      <c r="F621" s="39">
        <v>0</v>
      </c>
      <c r="G621" s="39">
        <v>0</v>
      </c>
      <c r="H621" s="39">
        <v>0</v>
      </c>
      <c r="I621" s="39">
        <v>227623.8</v>
      </c>
      <c r="J621" s="39">
        <v>65737.05781</v>
      </c>
      <c r="K621" s="39">
        <v>119520.9</v>
      </c>
      <c r="L621" s="101" t="s">
        <v>1760</v>
      </c>
      <c r="M621" s="157"/>
      <c r="N621" s="157"/>
      <c r="O621" s="87"/>
      <c r="P621" s="101" t="str">
        <f t="shared" si="15"/>
        <v>Освоение 52,5%</v>
      </c>
      <c r="Q621" s="158"/>
      <c r="R621" s="50"/>
    </row>
    <row r="622" spans="1:18" ht="99.75" customHeight="1">
      <c r="A622" s="73" t="s">
        <v>376</v>
      </c>
      <c r="B622" s="3" t="s">
        <v>1761</v>
      </c>
      <c r="C622" s="39">
        <v>996.1</v>
      </c>
      <c r="D622" s="39">
        <v>0</v>
      </c>
      <c r="E622" s="39">
        <v>0</v>
      </c>
      <c r="F622" s="39">
        <v>0</v>
      </c>
      <c r="G622" s="39">
        <v>0</v>
      </c>
      <c r="H622" s="39">
        <v>0</v>
      </c>
      <c r="I622" s="39">
        <v>996.1</v>
      </c>
      <c r="J622" s="39">
        <v>0</v>
      </c>
      <c r="K622" s="39">
        <v>0</v>
      </c>
      <c r="L622" s="101" t="s">
        <v>1140</v>
      </c>
      <c r="M622" s="157"/>
      <c r="N622" s="157"/>
      <c r="O622" s="87"/>
      <c r="P622" s="101" t="str">
        <f t="shared" si="15"/>
        <v>Освоение 0,0%</v>
      </c>
      <c r="Q622" s="158"/>
      <c r="R622" s="50"/>
    </row>
    <row r="623" spans="1:18" ht="99.75" customHeight="1">
      <c r="A623" s="73" t="s">
        <v>377</v>
      </c>
      <c r="B623" s="3" t="s">
        <v>1762</v>
      </c>
      <c r="C623" s="39">
        <v>1067.4</v>
      </c>
      <c r="D623" s="39">
        <v>0</v>
      </c>
      <c r="E623" s="39">
        <v>0</v>
      </c>
      <c r="F623" s="39">
        <v>0</v>
      </c>
      <c r="G623" s="39">
        <v>0</v>
      </c>
      <c r="H623" s="39">
        <v>0</v>
      </c>
      <c r="I623" s="39">
        <v>1067.4</v>
      </c>
      <c r="J623" s="39">
        <v>0</v>
      </c>
      <c r="K623" s="39">
        <v>0</v>
      </c>
      <c r="L623" s="101" t="s">
        <v>1140</v>
      </c>
      <c r="M623" s="157"/>
      <c r="N623" s="157"/>
      <c r="O623" s="87"/>
      <c r="P623" s="101" t="str">
        <f t="shared" si="15"/>
        <v>Освоение 0,0%</v>
      </c>
      <c r="Q623" s="158"/>
      <c r="R623" s="50"/>
    </row>
    <row r="624" spans="1:18" ht="99.75" customHeight="1">
      <c r="A624" s="73" t="s">
        <v>378</v>
      </c>
      <c r="B624" s="3" t="s">
        <v>1763</v>
      </c>
      <c r="C624" s="39">
        <v>6.5</v>
      </c>
      <c r="D624" s="39">
        <v>0</v>
      </c>
      <c r="E624" s="39">
        <v>0</v>
      </c>
      <c r="F624" s="39">
        <v>0</v>
      </c>
      <c r="G624" s="39">
        <v>0</v>
      </c>
      <c r="H624" s="39">
        <v>0</v>
      </c>
      <c r="I624" s="39">
        <v>6.5</v>
      </c>
      <c r="J624" s="39">
        <v>0</v>
      </c>
      <c r="K624" s="39">
        <v>0</v>
      </c>
      <c r="L624" s="101" t="s">
        <v>1140</v>
      </c>
      <c r="M624" s="157"/>
      <c r="N624" s="157"/>
      <c r="O624" s="87"/>
      <c r="P624" s="101" t="str">
        <f t="shared" si="15"/>
        <v>Освоение 0,0%</v>
      </c>
      <c r="Q624" s="158"/>
      <c r="R624" s="50"/>
    </row>
    <row r="625" spans="1:18" ht="99.75" customHeight="1">
      <c r="A625" s="73" t="s">
        <v>379</v>
      </c>
      <c r="B625" s="3" t="s">
        <v>1764</v>
      </c>
      <c r="C625" s="39">
        <v>2979.8</v>
      </c>
      <c r="D625" s="39">
        <v>0</v>
      </c>
      <c r="E625" s="39">
        <v>0</v>
      </c>
      <c r="F625" s="39">
        <v>0</v>
      </c>
      <c r="G625" s="39">
        <v>0</v>
      </c>
      <c r="H625" s="39">
        <v>0</v>
      </c>
      <c r="I625" s="39">
        <v>2979.8</v>
      </c>
      <c r="J625" s="39">
        <v>0</v>
      </c>
      <c r="K625" s="39">
        <v>0</v>
      </c>
      <c r="L625" s="101" t="s">
        <v>1140</v>
      </c>
      <c r="M625" s="157"/>
      <c r="N625" s="157"/>
      <c r="O625" s="87"/>
      <c r="P625" s="101" t="str">
        <f t="shared" si="15"/>
        <v>Освоение 0,0%</v>
      </c>
      <c r="Q625" s="158"/>
      <c r="R625" s="50"/>
    </row>
    <row r="626" spans="1:18" ht="99.75" customHeight="1">
      <c r="A626" s="73" t="s">
        <v>380</v>
      </c>
      <c r="B626" s="3" t="s">
        <v>1765</v>
      </c>
      <c r="C626" s="39">
        <v>3047.3</v>
      </c>
      <c r="D626" s="39">
        <v>0</v>
      </c>
      <c r="E626" s="39">
        <v>0</v>
      </c>
      <c r="F626" s="39">
        <v>0</v>
      </c>
      <c r="G626" s="39">
        <v>0</v>
      </c>
      <c r="H626" s="39">
        <v>0</v>
      </c>
      <c r="I626" s="39">
        <v>3047.3</v>
      </c>
      <c r="J626" s="39">
        <v>0</v>
      </c>
      <c r="K626" s="39">
        <v>0</v>
      </c>
      <c r="L626" s="101" t="s">
        <v>1140</v>
      </c>
      <c r="M626" s="157"/>
      <c r="N626" s="157"/>
      <c r="O626" s="87"/>
      <c r="P626" s="101" t="str">
        <f t="shared" si="15"/>
        <v>Освоение 0,0%</v>
      </c>
      <c r="Q626" s="158"/>
      <c r="R626" s="50"/>
    </row>
    <row r="627" spans="1:18" ht="99.75" customHeight="1">
      <c r="A627" s="73" t="s">
        <v>381</v>
      </c>
      <c r="B627" s="3" t="s">
        <v>1766</v>
      </c>
      <c r="C627" s="39">
        <v>408</v>
      </c>
      <c r="D627" s="39">
        <v>0</v>
      </c>
      <c r="E627" s="39">
        <v>0</v>
      </c>
      <c r="F627" s="39">
        <v>0</v>
      </c>
      <c r="G627" s="39">
        <v>0</v>
      </c>
      <c r="H627" s="39">
        <v>0</v>
      </c>
      <c r="I627" s="39">
        <v>408</v>
      </c>
      <c r="J627" s="39">
        <v>0</v>
      </c>
      <c r="K627" s="39">
        <v>0</v>
      </c>
      <c r="L627" s="101" t="s">
        <v>1140</v>
      </c>
      <c r="M627" s="157"/>
      <c r="N627" s="157"/>
      <c r="O627" s="87"/>
      <c r="P627" s="101" t="str">
        <f t="shared" si="15"/>
        <v>Освоение 0,0%</v>
      </c>
      <c r="Q627" s="158"/>
      <c r="R627" s="50"/>
    </row>
    <row r="628" spans="1:18" ht="99.75" customHeight="1">
      <c r="A628" s="73" t="s">
        <v>382</v>
      </c>
      <c r="B628" s="3" t="s">
        <v>949</v>
      </c>
      <c r="C628" s="39">
        <v>89068</v>
      </c>
      <c r="D628" s="39">
        <v>28457.53377</v>
      </c>
      <c r="E628" s="39">
        <v>0</v>
      </c>
      <c r="F628" s="39">
        <v>0</v>
      </c>
      <c r="G628" s="39">
        <v>0</v>
      </c>
      <c r="H628" s="39">
        <v>0</v>
      </c>
      <c r="I628" s="39">
        <v>89068</v>
      </c>
      <c r="J628" s="39">
        <v>28457.53377</v>
      </c>
      <c r="K628" s="39">
        <v>31421</v>
      </c>
      <c r="L628" s="101" t="s">
        <v>1767</v>
      </c>
      <c r="M628" s="157"/>
      <c r="N628" s="157"/>
      <c r="O628" s="87"/>
      <c r="P628" s="101" t="str">
        <f t="shared" si="15"/>
        <v>Освоение 35,3%</v>
      </c>
      <c r="Q628" s="158"/>
      <c r="R628" s="50"/>
    </row>
    <row r="629" spans="1:18" ht="99.75" customHeight="1">
      <c r="A629" s="73" t="s">
        <v>383</v>
      </c>
      <c r="B629" s="3" t="s">
        <v>950</v>
      </c>
      <c r="C629" s="39">
        <v>40690.6</v>
      </c>
      <c r="D629" s="39">
        <v>1131.28892</v>
      </c>
      <c r="E629" s="39">
        <v>0</v>
      </c>
      <c r="F629" s="39">
        <v>0</v>
      </c>
      <c r="G629" s="39">
        <v>0</v>
      </c>
      <c r="H629" s="39">
        <v>0</v>
      </c>
      <c r="I629" s="39">
        <v>40690.6</v>
      </c>
      <c r="J629" s="39">
        <v>1131.28892</v>
      </c>
      <c r="K629" s="39">
        <v>1019.1</v>
      </c>
      <c r="L629" s="101" t="s">
        <v>1768</v>
      </c>
      <c r="M629" s="157"/>
      <c r="N629" s="157"/>
      <c r="O629" s="87"/>
      <c r="P629" s="101" t="str">
        <f t="shared" si="15"/>
        <v>Освоение 2,5%</v>
      </c>
      <c r="Q629" s="158"/>
      <c r="R629" s="50"/>
    </row>
    <row r="630" spans="1:18" ht="99.75" customHeight="1">
      <c r="A630" s="73" t="s">
        <v>384</v>
      </c>
      <c r="B630" s="3" t="s">
        <v>951</v>
      </c>
      <c r="C630" s="39">
        <v>89360.1</v>
      </c>
      <c r="D630" s="39">
        <v>36148.23512</v>
      </c>
      <c r="E630" s="39">
        <v>0</v>
      </c>
      <c r="F630" s="39">
        <v>0</v>
      </c>
      <c r="G630" s="39">
        <v>0</v>
      </c>
      <c r="H630" s="39">
        <v>0</v>
      </c>
      <c r="I630" s="39">
        <v>89360.1</v>
      </c>
      <c r="J630" s="39">
        <v>36148.23512</v>
      </c>
      <c r="K630" s="39">
        <v>87080.8</v>
      </c>
      <c r="L630" s="101" t="s">
        <v>1646</v>
      </c>
      <c r="M630" s="157"/>
      <c r="N630" s="157"/>
      <c r="O630" s="87"/>
      <c r="P630" s="101" t="str">
        <f t="shared" si="15"/>
        <v>Освоение 97,4%</v>
      </c>
      <c r="Q630" s="158"/>
      <c r="R630" s="50"/>
    </row>
    <row r="631" spans="1:18" ht="99.75" customHeight="1">
      <c r="A631" s="73"/>
      <c r="B631" s="3" t="s">
        <v>242</v>
      </c>
      <c r="C631" s="39">
        <v>84366.6</v>
      </c>
      <c r="D631" s="39">
        <v>82644.184</v>
      </c>
      <c r="E631" s="39">
        <v>0</v>
      </c>
      <c r="F631" s="39">
        <v>0</v>
      </c>
      <c r="G631" s="39">
        <v>0</v>
      </c>
      <c r="H631" s="39">
        <v>0</v>
      </c>
      <c r="I631" s="39">
        <v>84366.6</v>
      </c>
      <c r="J631" s="39">
        <v>82644.184</v>
      </c>
      <c r="K631" s="39">
        <v>82644.184</v>
      </c>
      <c r="L631" s="101" t="s">
        <v>1769</v>
      </c>
      <c r="M631" s="157"/>
      <c r="N631" s="157"/>
      <c r="O631" s="87"/>
      <c r="P631" s="101" t="str">
        <f t="shared" si="15"/>
        <v>Освоение 98,0%</v>
      </c>
      <c r="Q631" s="158"/>
      <c r="R631" s="50"/>
    </row>
    <row r="632" spans="1:18" ht="99.75" customHeight="1">
      <c r="A632" s="73" t="s">
        <v>385</v>
      </c>
      <c r="B632" s="3" t="s">
        <v>952</v>
      </c>
      <c r="C632" s="39">
        <v>18607.7</v>
      </c>
      <c r="D632" s="39">
        <v>18606.96</v>
      </c>
      <c r="E632" s="39">
        <v>0</v>
      </c>
      <c r="F632" s="39">
        <v>0</v>
      </c>
      <c r="G632" s="39">
        <v>0</v>
      </c>
      <c r="H632" s="39">
        <v>0</v>
      </c>
      <c r="I632" s="39">
        <v>18607.7</v>
      </c>
      <c r="J632" s="39">
        <v>18606.96</v>
      </c>
      <c r="K632" s="39">
        <v>18606.96</v>
      </c>
      <c r="L632" s="101" t="s">
        <v>635</v>
      </c>
      <c r="M632" s="157"/>
      <c r="N632" s="157"/>
      <c r="O632" s="87"/>
      <c r="P632" s="101" t="str">
        <f t="shared" si="15"/>
        <v>Объект введен в эксплуатацию</v>
      </c>
      <c r="Q632" s="158"/>
      <c r="R632" s="50"/>
    </row>
    <row r="633" spans="1:18" ht="99.75" customHeight="1">
      <c r="A633" s="73" t="s">
        <v>386</v>
      </c>
      <c r="B633" s="3" t="s">
        <v>953</v>
      </c>
      <c r="C633" s="39">
        <v>30900</v>
      </c>
      <c r="D633" s="39">
        <v>30899.738</v>
      </c>
      <c r="E633" s="39">
        <v>0</v>
      </c>
      <c r="F633" s="39">
        <v>0</v>
      </c>
      <c r="G633" s="39">
        <v>0</v>
      </c>
      <c r="H633" s="39">
        <v>0</v>
      </c>
      <c r="I633" s="39">
        <v>30900</v>
      </c>
      <c r="J633" s="39">
        <v>30899.738</v>
      </c>
      <c r="K633" s="39">
        <v>30899.738</v>
      </c>
      <c r="L633" s="101" t="s">
        <v>635</v>
      </c>
      <c r="M633" s="157"/>
      <c r="N633" s="157"/>
      <c r="O633" s="87"/>
      <c r="P633" s="101" t="str">
        <f t="shared" si="15"/>
        <v>Объект введен в эксплуатацию</v>
      </c>
      <c r="Q633" s="158"/>
      <c r="R633" s="50"/>
    </row>
    <row r="634" spans="1:18" ht="99.75" customHeight="1">
      <c r="A634" s="73" t="s">
        <v>387</v>
      </c>
      <c r="B634" s="3" t="s">
        <v>954</v>
      </c>
      <c r="C634" s="39">
        <v>23656.7</v>
      </c>
      <c r="D634" s="39">
        <v>23654.9</v>
      </c>
      <c r="E634" s="39">
        <v>0</v>
      </c>
      <c r="F634" s="39">
        <v>0</v>
      </c>
      <c r="G634" s="39">
        <v>0</v>
      </c>
      <c r="H634" s="39">
        <v>0</v>
      </c>
      <c r="I634" s="39">
        <v>23656.7</v>
      </c>
      <c r="J634" s="39">
        <v>23654.9</v>
      </c>
      <c r="K634" s="39">
        <v>23654.9</v>
      </c>
      <c r="L634" s="101" t="s">
        <v>635</v>
      </c>
      <c r="M634" s="157"/>
      <c r="N634" s="157"/>
      <c r="O634" s="87"/>
      <c r="P634" s="101" t="str">
        <f t="shared" si="15"/>
        <v>Объект введен в эксплуатацию</v>
      </c>
      <c r="Q634" s="158"/>
      <c r="R634" s="50"/>
    </row>
    <row r="635" spans="1:18" ht="99.75" customHeight="1">
      <c r="A635" s="73" t="s">
        <v>388</v>
      </c>
      <c r="B635" s="3" t="s">
        <v>955</v>
      </c>
      <c r="C635" s="39">
        <v>7709.9</v>
      </c>
      <c r="D635" s="39">
        <v>7602.4</v>
      </c>
      <c r="E635" s="39">
        <v>0</v>
      </c>
      <c r="F635" s="39">
        <v>0</v>
      </c>
      <c r="G635" s="39">
        <v>0</v>
      </c>
      <c r="H635" s="39">
        <v>0</v>
      </c>
      <c r="I635" s="39">
        <v>7709.9</v>
      </c>
      <c r="J635" s="39">
        <v>7602.4</v>
      </c>
      <c r="K635" s="39">
        <v>7602.4</v>
      </c>
      <c r="L635" s="101" t="s">
        <v>635</v>
      </c>
      <c r="M635" s="157"/>
      <c r="N635" s="157"/>
      <c r="O635" s="87"/>
      <c r="P635" s="101" t="str">
        <f t="shared" si="15"/>
        <v>Объект введен в эксплуатацию</v>
      </c>
      <c r="Q635" s="158"/>
      <c r="R635" s="50"/>
    </row>
    <row r="636" spans="1:18" ht="99.75" customHeight="1">
      <c r="A636" s="73" t="s">
        <v>389</v>
      </c>
      <c r="B636" s="3" t="s">
        <v>957</v>
      </c>
      <c r="C636" s="39">
        <v>500</v>
      </c>
      <c r="D636" s="39">
        <v>0</v>
      </c>
      <c r="E636" s="39">
        <v>0</v>
      </c>
      <c r="F636" s="39">
        <v>0</v>
      </c>
      <c r="G636" s="39">
        <v>0</v>
      </c>
      <c r="H636" s="39">
        <v>0</v>
      </c>
      <c r="I636" s="39">
        <v>500</v>
      </c>
      <c r="J636" s="39">
        <v>0</v>
      </c>
      <c r="K636" s="39">
        <v>0</v>
      </c>
      <c r="L636" s="101" t="s">
        <v>1140</v>
      </c>
      <c r="M636" s="157"/>
      <c r="N636" s="157"/>
      <c r="O636" s="87"/>
      <c r="P636" s="101" t="str">
        <f t="shared" si="15"/>
        <v>Освоение 0,0%</v>
      </c>
      <c r="Q636" s="158"/>
      <c r="R636" s="50"/>
    </row>
    <row r="637" spans="1:18" ht="99.75" customHeight="1">
      <c r="A637" s="73" t="s">
        <v>390</v>
      </c>
      <c r="B637" s="3" t="s">
        <v>956</v>
      </c>
      <c r="C637" s="39">
        <v>1992.3</v>
      </c>
      <c r="D637" s="39">
        <v>1880.186</v>
      </c>
      <c r="E637" s="39">
        <v>0</v>
      </c>
      <c r="F637" s="39">
        <v>0</v>
      </c>
      <c r="G637" s="39">
        <v>0</v>
      </c>
      <c r="H637" s="39">
        <v>0</v>
      </c>
      <c r="I637" s="39">
        <v>1992.3</v>
      </c>
      <c r="J637" s="39">
        <v>1880.186</v>
      </c>
      <c r="K637" s="39">
        <v>1880.186</v>
      </c>
      <c r="L637" s="101" t="s">
        <v>1770</v>
      </c>
      <c r="M637" s="157"/>
      <c r="N637" s="157"/>
      <c r="O637" s="87"/>
      <c r="P637" s="101" t="str">
        <f t="shared" si="15"/>
        <v>Освоение 94,4%</v>
      </c>
      <c r="Q637" s="158"/>
      <c r="R637" s="50"/>
    </row>
    <row r="638" spans="1:18" ht="99.75" customHeight="1">
      <c r="A638" s="73" t="s">
        <v>391</v>
      </c>
      <c r="B638" s="3" t="s">
        <v>1771</v>
      </c>
      <c r="C638" s="39">
        <v>1000</v>
      </c>
      <c r="D638" s="39">
        <v>0</v>
      </c>
      <c r="E638" s="39">
        <v>0</v>
      </c>
      <c r="F638" s="39">
        <v>0</v>
      </c>
      <c r="G638" s="39">
        <v>0</v>
      </c>
      <c r="H638" s="39">
        <v>0</v>
      </c>
      <c r="I638" s="39">
        <v>1000</v>
      </c>
      <c r="J638" s="39">
        <v>0</v>
      </c>
      <c r="K638" s="39">
        <v>0</v>
      </c>
      <c r="L638" s="101" t="s">
        <v>1140</v>
      </c>
      <c r="M638" s="157"/>
      <c r="N638" s="157"/>
      <c r="O638" s="87"/>
      <c r="P638" s="101" t="str">
        <f t="shared" si="15"/>
        <v>Освоение 0,0%</v>
      </c>
      <c r="Q638" s="158"/>
      <c r="R638" s="50"/>
    </row>
    <row r="639" spans="1:18" ht="99.75" customHeight="1">
      <c r="A639" s="73"/>
      <c r="B639" s="3" t="s">
        <v>250</v>
      </c>
      <c r="C639" s="39">
        <v>98294.1</v>
      </c>
      <c r="D639" s="39">
        <v>95377.855</v>
      </c>
      <c r="E639" s="39">
        <v>0</v>
      </c>
      <c r="F639" s="39">
        <v>0</v>
      </c>
      <c r="G639" s="39">
        <v>0</v>
      </c>
      <c r="H639" s="39">
        <v>0</v>
      </c>
      <c r="I639" s="39">
        <v>98294.1</v>
      </c>
      <c r="J639" s="39">
        <v>95377.855</v>
      </c>
      <c r="K639" s="39">
        <v>95377.855</v>
      </c>
      <c r="L639" s="101" t="s">
        <v>1695</v>
      </c>
      <c r="M639" s="157"/>
      <c r="N639" s="157"/>
      <c r="O639" s="87"/>
      <c r="P639" s="101" t="str">
        <f t="shared" si="15"/>
        <v>Освоение 97,0%</v>
      </c>
      <c r="Q639" s="158"/>
      <c r="R639" s="50"/>
    </row>
    <row r="640" spans="1:18" ht="99.75" customHeight="1">
      <c r="A640" s="73" t="s">
        <v>392</v>
      </c>
      <c r="B640" s="3" t="s">
        <v>958</v>
      </c>
      <c r="C640" s="39">
        <v>4529.3</v>
      </c>
      <c r="D640" s="39">
        <v>4506.2</v>
      </c>
      <c r="E640" s="39">
        <v>0</v>
      </c>
      <c r="F640" s="39">
        <v>0</v>
      </c>
      <c r="G640" s="39">
        <v>0</v>
      </c>
      <c r="H640" s="39">
        <v>0</v>
      </c>
      <c r="I640" s="39">
        <v>4529.3</v>
      </c>
      <c r="J640" s="39">
        <v>4506.2</v>
      </c>
      <c r="K640" s="39">
        <v>4506.2</v>
      </c>
      <c r="L640" s="101" t="s">
        <v>635</v>
      </c>
      <c r="M640" s="157"/>
      <c r="N640" s="157"/>
      <c r="O640" s="87"/>
      <c r="P640" s="101" t="str">
        <f t="shared" si="15"/>
        <v>Объект введен в эксплуатацию</v>
      </c>
      <c r="Q640" s="158"/>
      <c r="R640" s="50"/>
    </row>
    <row r="641" spans="1:18" ht="99.75" customHeight="1">
      <c r="A641" s="73" t="s">
        <v>393</v>
      </c>
      <c r="B641" s="3" t="s">
        <v>959</v>
      </c>
      <c r="C641" s="39">
        <v>4701.7</v>
      </c>
      <c r="D641" s="39">
        <v>4701.655</v>
      </c>
      <c r="E641" s="39">
        <v>0</v>
      </c>
      <c r="F641" s="39">
        <v>0</v>
      </c>
      <c r="G641" s="39">
        <v>0</v>
      </c>
      <c r="H641" s="39">
        <v>0</v>
      </c>
      <c r="I641" s="39">
        <v>4701.7</v>
      </c>
      <c r="J641" s="39">
        <v>4701.655</v>
      </c>
      <c r="K641" s="39">
        <v>4701.655</v>
      </c>
      <c r="L641" s="101" t="s">
        <v>1234</v>
      </c>
      <c r="M641" s="157"/>
      <c r="N641" s="157"/>
      <c r="O641" s="87"/>
      <c r="P641" s="101" t="str">
        <f t="shared" si="15"/>
        <v>Освоение 100,0%</v>
      </c>
      <c r="Q641" s="158"/>
      <c r="R641" s="50"/>
    </row>
    <row r="642" spans="1:18" ht="99.75" customHeight="1">
      <c r="A642" s="73" t="s">
        <v>394</v>
      </c>
      <c r="B642" s="3" t="s">
        <v>960</v>
      </c>
      <c r="C642" s="39">
        <v>56120.4</v>
      </c>
      <c r="D642" s="39">
        <v>53964.4</v>
      </c>
      <c r="E642" s="39">
        <v>0</v>
      </c>
      <c r="F642" s="39">
        <v>0</v>
      </c>
      <c r="G642" s="39">
        <v>0</v>
      </c>
      <c r="H642" s="39">
        <v>0</v>
      </c>
      <c r="I642" s="39">
        <v>56120.4</v>
      </c>
      <c r="J642" s="39">
        <v>53964.4</v>
      </c>
      <c r="K642" s="39">
        <v>53964.4</v>
      </c>
      <c r="L642" s="101" t="s">
        <v>1200</v>
      </c>
      <c r="M642" s="157"/>
      <c r="N642" s="157"/>
      <c r="O642" s="87"/>
      <c r="P642" s="101" t="str">
        <f t="shared" si="15"/>
        <v>Освоение 96,2%</v>
      </c>
      <c r="Q642" s="158"/>
      <c r="R642" s="50"/>
    </row>
    <row r="643" spans="1:18" ht="99.75" customHeight="1">
      <c r="A643" s="73" t="s">
        <v>395</v>
      </c>
      <c r="B643" s="3" t="s">
        <v>961</v>
      </c>
      <c r="C643" s="39">
        <v>32942.7</v>
      </c>
      <c r="D643" s="39">
        <v>32205.6</v>
      </c>
      <c r="E643" s="39">
        <v>0</v>
      </c>
      <c r="F643" s="39">
        <v>0</v>
      </c>
      <c r="G643" s="39">
        <v>0</v>
      </c>
      <c r="H643" s="39">
        <v>0</v>
      </c>
      <c r="I643" s="39">
        <v>32942.7</v>
      </c>
      <c r="J643" s="39">
        <v>32205.6</v>
      </c>
      <c r="K643" s="39">
        <v>32205.6</v>
      </c>
      <c r="L643" s="101" t="s">
        <v>1772</v>
      </c>
      <c r="M643" s="157"/>
      <c r="N643" s="157"/>
      <c r="O643" s="87"/>
      <c r="P643" s="101" t="str">
        <f t="shared" si="15"/>
        <v>Освоение 97,8%</v>
      </c>
      <c r="Q643" s="158"/>
      <c r="R643" s="50"/>
    </row>
    <row r="644" spans="1:18" ht="99.75" customHeight="1">
      <c r="A644" s="73"/>
      <c r="B644" s="3" t="s">
        <v>241</v>
      </c>
      <c r="C644" s="39">
        <v>178353.2</v>
      </c>
      <c r="D644" s="39">
        <v>162787.26175</v>
      </c>
      <c r="E644" s="39">
        <v>0</v>
      </c>
      <c r="F644" s="39">
        <v>0</v>
      </c>
      <c r="G644" s="39">
        <v>0</v>
      </c>
      <c r="H644" s="39">
        <v>0</v>
      </c>
      <c r="I644" s="39">
        <v>178353.2</v>
      </c>
      <c r="J644" s="39">
        <v>162787.26175</v>
      </c>
      <c r="K644" s="39">
        <v>159591.29505</v>
      </c>
      <c r="L644" s="101" t="s">
        <v>1773</v>
      </c>
      <c r="M644" s="157"/>
      <c r="N644" s="157"/>
      <c r="O644" s="87"/>
      <c r="P644" s="101" t="str">
        <f t="shared" si="15"/>
        <v>Освоение 89,5%</v>
      </c>
      <c r="Q644" s="158"/>
      <c r="R644" s="50"/>
    </row>
    <row r="645" spans="1:18" ht="99.75" customHeight="1">
      <c r="A645" s="73" t="s">
        <v>396</v>
      </c>
      <c r="B645" s="3" t="s">
        <v>962</v>
      </c>
      <c r="C645" s="39">
        <v>1155.7</v>
      </c>
      <c r="D645" s="39">
        <v>989.46605</v>
      </c>
      <c r="E645" s="39">
        <v>0</v>
      </c>
      <c r="F645" s="39">
        <v>0</v>
      </c>
      <c r="G645" s="39">
        <v>0</v>
      </c>
      <c r="H645" s="39">
        <v>0</v>
      </c>
      <c r="I645" s="39">
        <v>1155.7</v>
      </c>
      <c r="J645" s="39">
        <v>989.46605</v>
      </c>
      <c r="K645" s="39">
        <v>989.46605</v>
      </c>
      <c r="L645" s="101" t="s">
        <v>1774</v>
      </c>
      <c r="M645" s="157"/>
      <c r="N645" s="157"/>
      <c r="O645" s="87"/>
      <c r="P645" s="101" t="str">
        <f t="shared" si="15"/>
        <v>Освоение 85,6%</v>
      </c>
      <c r="Q645" s="158"/>
      <c r="R645" s="50"/>
    </row>
    <row r="646" spans="1:18" ht="99.75" customHeight="1">
      <c r="A646" s="73" t="s">
        <v>397</v>
      </c>
      <c r="B646" s="3" t="s">
        <v>963</v>
      </c>
      <c r="C646" s="39">
        <v>196.2</v>
      </c>
      <c r="D646" s="39">
        <v>0</v>
      </c>
      <c r="E646" s="39">
        <v>0</v>
      </c>
      <c r="F646" s="39">
        <v>0</v>
      </c>
      <c r="G646" s="39">
        <v>0</v>
      </c>
      <c r="H646" s="39">
        <v>0</v>
      </c>
      <c r="I646" s="39">
        <v>196.2</v>
      </c>
      <c r="J646" s="39">
        <v>0</v>
      </c>
      <c r="K646" s="39">
        <v>0</v>
      </c>
      <c r="L646" s="101" t="s">
        <v>1140</v>
      </c>
      <c r="M646" s="157"/>
      <c r="N646" s="157"/>
      <c r="O646" s="87"/>
      <c r="P646" s="101" t="str">
        <f t="shared" si="15"/>
        <v>Освоение 0,0%</v>
      </c>
      <c r="Q646" s="158"/>
      <c r="R646" s="50"/>
    </row>
    <row r="647" spans="1:18" ht="99.75" customHeight="1">
      <c r="A647" s="73" t="s">
        <v>398</v>
      </c>
      <c r="B647" s="3" t="s">
        <v>964</v>
      </c>
      <c r="C647" s="39">
        <v>196.2</v>
      </c>
      <c r="D647" s="39">
        <v>0</v>
      </c>
      <c r="E647" s="39">
        <v>0</v>
      </c>
      <c r="F647" s="39">
        <v>0</v>
      </c>
      <c r="G647" s="39">
        <v>0</v>
      </c>
      <c r="H647" s="39">
        <v>0</v>
      </c>
      <c r="I647" s="39">
        <v>196.2</v>
      </c>
      <c r="J647" s="39">
        <v>0</v>
      </c>
      <c r="K647" s="39">
        <v>0</v>
      </c>
      <c r="L647" s="101" t="s">
        <v>619</v>
      </c>
      <c r="M647" s="157"/>
      <c r="N647" s="157"/>
      <c r="O647" s="87"/>
      <c r="P647" s="101" t="str">
        <f t="shared" si="15"/>
        <v>Проект утвержден</v>
      </c>
      <c r="Q647" s="158"/>
      <c r="R647" s="50"/>
    </row>
    <row r="648" spans="1:18" ht="99.75" customHeight="1">
      <c r="A648" s="73" t="s">
        <v>399</v>
      </c>
      <c r="B648" s="3" t="s">
        <v>965</v>
      </c>
      <c r="C648" s="39">
        <v>163.5</v>
      </c>
      <c r="D648" s="39">
        <v>0</v>
      </c>
      <c r="E648" s="39">
        <v>0</v>
      </c>
      <c r="F648" s="39">
        <v>0</v>
      </c>
      <c r="G648" s="39">
        <v>0</v>
      </c>
      <c r="H648" s="39">
        <v>0</v>
      </c>
      <c r="I648" s="39">
        <v>163.5</v>
      </c>
      <c r="J648" s="39">
        <v>0</v>
      </c>
      <c r="K648" s="39">
        <v>0</v>
      </c>
      <c r="L648" s="101" t="s">
        <v>619</v>
      </c>
      <c r="M648" s="157"/>
      <c r="N648" s="157"/>
      <c r="O648" s="87"/>
      <c r="P648" s="101" t="str">
        <f t="shared" si="15"/>
        <v>Проект утвержден</v>
      </c>
      <c r="Q648" s="158"/>
      <c r="R648" s="50"/>
    </row>
    <row r="649" spans="1:18" ht="99.75" customHeight="1">
      <c r="A649" s="73" t="s">
        <v>400</v>
      </c>
      <c r="B649" s="3" t="s">
        <v>966</v>
      </c>
      <c r="C649" s="39">
        <v>1256.1</v>
      </c>
      <c r="D649" s="39">
        <v>0</v>
      </c>
      <c r="E649" s="39">
        <v>0</v>
      </c>
      <c r="F649" s="39">
        <v>0</v>
      </c>
      <c r="G649" s="39">
        <v>0</v>
      </c>
      <c r="H649" s="39">
        <v>0</v>
      </c>
      <c r="I649" s="39">
        <v>1256.1</v>
      </c>
      <c r="J649" s="39">
        <v>0</v>
      </c>
      <c r="K649" s="39">
        <v>0</v>
      </c>
      <c r="L649" s="101" t="s">
        <v>1140</v>
      </c>
      <c r="M649" s="157"/>
      <c r="N649" s="157"/>
      <c r="O649" s="87"/>
      <c r="P649" s="101" t="str">
        <f t="shared" si="15"/>
        <v>Освоение 0,0%</v>
      </c>
      <c r="Q649" s="158"/>
      <c r="R649" s="50"/>
    </row>
    <row r="650" spans="1:18" ht="99.75" customHeight="1">
      <c r="A650" s="73" t="s">
        <v>401</v>
      </c>
      <c r="B650" s="3" t="s">
        <v>967</v>
      </c>
      <c r="C650" s="39">
        <v>1256.1</v>
      </c>
      <c r="D650" s="39">
        <v>850.249</v>
      </c>
      <c r="E650" s="39">
        <v>0</v>
      </c>
      <c r="F650" s="39">
        <v>0</v>
      </c>
      <c r="G650" s="39">
        <v>0</v>
      </c>
      <c r="H650" s="39">
        <v>0</v>
      </c>
      <c r="I650" s="39">
        <v>1256.1</v>
      </c>
      <c r="J650" s="39">
        <v>850.249</v>
      </c>
      <c r="K650" s="39">
        <v>850.249</v>
      </c>
      <c r="L650" s="101" t="s">
        <v>1611</v>
      </c>
      <c r="M650" s="157"/>
      <c r="N650" s="157"/>
      <c r="O650" s="87"/>
      <c r="P650" s="101" t="str">
        <f t="shared" si="15"/>
        <v>Освоение 67,7%</v>
      </c>
      <c r="Q650" s="158"/>
      <c r="R650" s="50"/>
    </row>
    <row r="651" spans="1:18" ht="99.75" customHeight="1">
      <c r="A651" s="73" t="s">
        <v>402</v>
      </c>
      <c r="B651" s="3" t="s">
        <v>968</v>
      </c>
      <c r="C651" s="39">
        <v>150</v>
      </c>
      <c r="D651" s="39">
        <v>150</v>
      </c>
      <c r="E651" s="39">
        <v>0</v>
      </c>
      <c r="F651" s="39">
        <v>0</v>
      </c>
      <c r="G651" s="39">
        <v>0</v>
      </c>
      <c r="H651" s="39">
        <v>0</v>
      </c>
      <c r="I651" s="39">
        <v>150</v>
      </c>
      <c r="J651" s="39">
        <v>150</v>
      </c>
      <c r="K651" s="39">
        <v>150</v>
      </c>
      <c r="L651" s="101" t="s">
        <v>619</v>
      </c>
      <c r="M651" s="157"/>
      <c r="N651" s="157"/>
      <c r="O651" s="87"/>
      <c r="P651" s="101" t="str">
        <f t="shared" si="15"/>
        <v>Проект утвержден</v>
      </c>
      <c r="Q651" s="158"/>
      <c r="R651" s="50"/>
    </row>
    <row r="652" spans="1:18" ht="99.75" customHeight="1">
      <c r="A652" s="73" t="s">
        <v>403</v>
      </c>
      <c r="B652" s="3" t="s">
        <v>969</v>
      </c>
      <c r="C652" s="39">
        <v>150</v>
      </c>
      <c r="D652" s="39">
        <v>150</v>
      </c>
      <c r="E652" s="39">
        <v>0</v>
      </c>
      <c r="F652" s="39">
        <v>0</v>
      </c>
      <c r="G652" s="39">
        <v>0</v>
      </c>
      <c r="H652" s="39">
        <v>0</v>
      </c>
      <c r="I652" s="39">
        <v>150</v>
      </c>
      <c r="J652" s="39">
        <v>150</v>
      </c>
      <c r="K652" s="39">
        <v>150</v>
      </c>
      <c r="L652" s="101" t="s">
        <v>619</v>
      </c>
      <c r="M652" s="157"/>
      <c r="N652" s="157"/>
      <c r="O652" s="87"/>
      <c r="P652" s="101" t="str">
        <f t="shared" si="15"/>
        <v>Проект утвержден</v>
      </c>
      <c r="Q652" s="158"/>
      <c r="R652" s="50"/>
    </row>
    <row r="653" spans="1:18" ht="99.75" customHeight="1">
      <c r="A653" s="73" t="s">
        <v>404</v>
      </c>
      <c r="B653" s="3" t="s">
        <v>1775</v>
      </c>
      <c r="C653" s="39">
        <v>205</v>
      </c>
      <c r="D653" s="39">
        <v>0</v>
      </c>
      <c r="E653" s="39">
        <v>0</v>
      </c>
      <c r="F653" s="39">
        <v>0</v>
      </c>
      <c r="G653" s="39">
        <v>0</v>
      </c>
      <c r="H653" s="39">
        <v>0</v>
      </c>
      <c r="I653" s="39">
        <v>205</v>
      </c>
      <c r="J653" s="39">
        <v>0</v>
      </c>
      <c r="K653" s="39">
        <v>0</v>
      </c>
      <c r="L653" s="101" t="s">
        <v>635</v>
      </c>
      <c r="M653" s="157"/>
      <c r="N653" s="157"/>
      <c r="O653" s="87"/>
      <c r="P653" s="101" t="str">
        <f t="shared" si="15"/>
        <v>Объект введен в эксплуатацию</v>
      </c>
      <c r="Q653" s="158"/>
      <c r="R653" s="50"/>
    </row>
    <row r="654" spans="1:18" ht="99.75" customHeight="1">
      <c r="A654" s="73" t="s">
        <v>405</v>
      </c>
      <c r="B654" s="3" t="s">
        <v>971</v>
      </c>
      <c r="C654" s="39">
        <v>40005.5</v>
      </c>
      <c r="D654" s="39">
        <v>37251.96002</v>
      </c>
      <c r="E654" s="39">
        <v>0</v>
      </c>
      <c r="F654" s="39">
        <v>0</v>
      </c>
      <c r="G654" s="39">
        <v>0</v>
      </c>
      <c r="H654" s="39">
        <v>0</v>
      </c>
      <c r="I654" s="39">
        <v>40005.5</v>
      </c>
      <c r="J654" s="39">
        <v>37251.96002</v>
      </c>
      <c r="K654" s="39">
        <v>37251.96</v>
      </c>
      <c r="L654" s="101" t="s">
        <v>1776</v>
      </c>
      <c r="M654" s="157"/>
      <c r="N654" s="157"/>
      <c r="O654" s="87"/>
      <c r="P654" s="101" t="str">
        <f t="shared" si="15"/>
        <v>Освоение 93,1%</v>
      </c>
      <c r="Q654" s="158"/>
      <c r="R654" s="50"/>
    </row>
    <row r="655" spans="1:18" ht="99.75" customHeight="1">
      <c r="A655" s="73" t="s">
        <v>406</v>
      </c>
      <c r="B655" s="3" t="s">
        <v>972</v>
      </c>
      <c r="C655" s="39">
        <v>132160.6</v>
      </c>
      <c r="D655" s="39">
        <v>123395.58668</v>
      </c>
      <c r="E655" s="39">
        <v>0</v>
      </c>
      <c r="F655" s="39">
        <v>0</v>
      </c>
      <c r="G655" s="39">
        <v>0</v>
      </c>
      <c r="H655" s="39">
        <v>0</v>
      </c>
      <c r="I655" s="39">
        <v>132160.6</v>
      </c>
      <c r="J655" s="39">
        <v>123395.58668</v>
      </c>
      <c r="K655" s="39">
        <v>120199.62</v>
      </c>
      <c r="L655" s="101" t="s">
        <v>1777</v>
      </c>
      <c r="M655" s="157"/>
      <c r="N655" s="157"/>
      <c r="O655" s="87"/>
      <c r="P655" s="101" t="str">
        <f t="shared" si="15"/>
        <v>Освоение 90,9%</v>
      </c>
      <c r="Q655" s="158"/>
      <c r="R655" s="50"/>
    </row>
    <row r="656" spans="1:18" ht="99.75" customHeight="1">
      <c r="A656" s="73" t="s">
        <v>407</v>
      </c>
      <c r="B656" s="3" t="s">
        <v>1778</v>
      </c>
      <c r="C656" s="39">
        <v>1458.3</v>
      </c>
      <c r="D656" s="39">
        <v>0</v>
      </c>
      <c r="E656" s="39">
        <v>0</v>
      </c>
      <c r="F656" s="39">
        <v>0</v>
      </c>
      <c r="G656" s="39">
        <v>0</v>
      </c>
      <c r="H656" s="39">
        <v>0</v>
      </c>
      <c r="I656" s="39">
        <v>1458.3</v>
      </c>
      <c r="J656" s="39">
        <v>0</v>
      </c>
      <c r="K656" s="39">
        <v>0</v>
      </c>
      <c r="L656" s="101" t="s">
        <v>1140</v>
      </c>
      <c r="M656" s="157"/>
      <c r="N656" s="157"/>
      <c r="O656" s="87"/>
      <c r="P656" s="101" t="str">
        <f t="shared" si="15"/>
        <v>Освоение 0,0%</v>
      </c>
      <c r="Q656" s="158"/>
      <c r="R656" s="50"/>
    </row>
    <row r="657" spans="1:18" ht="99.75" customHeight="1">
      <c r="A657" s="73"/>
      <c r="B657" s="3" t="s">
        <v>265</v>
      </c>
      <c r="C657" s="39">
        <v>158283.2</v>
      </c>
      <c r="D657" s="39">
        <v>20098.371</v>
      </c>
      <c r="E657" s="39">
        <v>0</v>
      </c>
      <c r="F657" s="39">
        <v>0</v>
      </c>
      <c r="G657" s="39">
        <v>0</v>
      </c>
      <c r="H657" s="39">
        <v>0</v>
      </c>
      <c r="I657" s="39">
        <v>158283.2</v>
      </c>
      <c r="J657" s="39">
        <v>20098.371</v>
      </c>
      <c r="K657" s="39">
        <v>36652.701</v>
      </c>
      <c r="L657" s="101" t="s">
        <v>1303</v>
      </c>
      <c r="M657" s="157"/>
      <c r="N657" s="157"/>
      <c r="O657" s="87"/>
      <c r="P657" s="101" t="str">
        <f t="shared" si="15"/>
        <v>Освоение 23,2%</v>
      </c>
      <c r="Q657" s="158"/>
      <c r="R657" s="50"/>
    </row>
    <row r="658" spans="1:18" ht="99.75" customHeight="1">
      <c r="A658" s="73" t="s">
        <v>408</v>
      </c>
      <c r="B658" s="3" t="s">
        <v>1779</v>
      </c>
      <c r="C658" s="39">
        <v>681.4</v>
      </c>
      <c r="D658" s="39">
        <v>0</v>
      </c>
      <c r="E658" s="39">
        <v>0</v>
      </c>
      <c r="F658" s="39">
        <v>0</v>
      </c>
      <c r="G658" s="39">
        <v>0</v>
      </c>
      <c r="H658" s="39">
        <v>0</v>
      </c>
      <c r="I658" s="39">
        <v>681.4</v>
      </c>
      <c r="J658" s="39">
        <v>0</v>
      </c>
      <c r="K658" s="39">
        <v>0</v>
      </c>
      <c r="L658" s="101" t="s">
        <v>1140</v>
      </c>
      <c r="M658" s="157"/>
      <c r="N658" s="157"/>
      <c r="O658" s="87"/>
      <c r="P658" s="101" t="str">
        <f t="shared" si="15"/>
        <v>Освоение 0,0%</v>
      </c>
      <c r="Q658" s="158"/>
      <c r="R658" s="50"/>
    </row>
    <row r="659" spans="1:18" ht="99.75" customHeight="1">
      <c r="A659" s="73" t="s">
        <v>409</v>
      </c>
      <c r="B659" s="3" t="s">
        <v>1780</v>
      </c>
      <c r="C659" s="39">
        <v>752.6</v>
      </c>
      <c r="D659" s="39">
        <v>0</v>
      </c>
      <c r="E659" s="39">
        <v>0</v>
      </c>
      <c r="F659" s="39">
        <v>0</v>
      </c>
      <c r="G659" s="39">
        <v>0</v>
      </c>
      <c r="H659" s="39">
        <v>0</v>
      </c>
      <c r="I659" s="39">
        <v>752.6</v>
      </c>
      <c r="J659" s="39">
        <v>0</v>
      </c>
      <c r="K659" s="39">
        <v>0</v>
      </c>
      <c r="L659" s="101" t="s">
        <v>1140</v>
      </c>
      <c r="M659" s="157"/>
      <c r="N659" s="157"/>
      <c r="O659" s="87"/>
      <c r="P659" s="101" t="str">
        <f t="shared" si="15"/>
        <v>Освоение 0,0%</v>
      </c>
      <c r="Q659" s="158"/>
      <c r="R659" s="50"/>
    </row>
    <row r="660" spans="1:18" ht="99.75" customHeight="1">
      <c r="A660" s="73" t="s">
        <v>410</v>
      </c>
      <c r="B660" s="3" t="s">
        <v>1781</v>
      </c>
      <c r="C660" s="39">
        <v>726.9</v>
      </c>
      <c r="D660" s="39">
        <v>0</v>
      </c>
      <c r="E660" s="39">
        <v>0</v>
      </c>
      <c r="F660" s="39">
        <v>0</v>
      </c>
      <c r="G660" s="39">
        <v>0</v>
      </c>
      <c r="H660" s="39">
        <v>0</v>
      </c>
      <c r="I660" s="39">
        <v>726.9</v>
      </c>
      <c r="J660" s="39">
        <v>0</v>
      </c>
      <c r="K660" s="39">
        <v>0</v>
      </c>
      <c r="L660" s="101" t="s">
        <v>619</v>
      </c>
      <c r="M660" s="157"/>
      <c r="N660" s="157"/>
      <c r="O660" s="87"/>
      <c r="P660" s="101" t="str">
        <f t="shared" si="15"/>
        <v>Проект утвержден</v>
      </c>
      <c r="Q660" s="158"/>
      <c r="R660" s="50"/>
    </row>
    <row r="661" spans="1:18" ht="99.75" customHeight="1">
      <c r="A661" s="73" t="s">
        <v>411</v>
      </c>
      <c r="B661" s="3" t="s">
        <v>1782</v>
      </c>
      <c r="C661" s="39">
        <v>189.8</v>
      </c>
      <c r="D661" s="39">
        <v>0</v>
      </c>
      <c r="E661" s="39">
        <v>0</v>
      </c>
      <c r="F661" s="39">
        <v>0</v>
      </c>
      <c r="G661" s="39">
        <v>0</v>
      </c>
      <c r="H661" s="39">
        <v>0</v>
      </c>
      <c r="I661" s="39">
        <v>189.8</v>
      </c>
      <c r="J661" s="39">
        <v>0</v>
      </c>
      <c r="K661" s="39">
        <v>0</v>
      </c>
      <c r="L661" s="101" t="s">
        <v>1140</v>
      </c>
      <c r="M661" s="157"/>
      <c r="N661" s="157"/>
      <c r="O661" s="87"/>
      <c r="P661" s="101" t="str">
        <f t="shared" si="15"/>
        <v>Освоение 0,0%</v>
      </c>
      <c r="Q661" s="158"/>
      <c r="R661" s="50"/>
    </row>
    <row r="662" spans="1:18" ht="99.75" customHeight="1">
      <c r="A662" s="73" t="s">
        <v>412</v>
      </c>
      <c r="B662" s="3" t="s">
        <v>976</v>
      </c>
      <c r="C662" s="39">
        <v>30984.5</v>
      </c>
      <c r="D662" s="39">
        <v>0</v>
      </c>
      <c r="E662" s="39">
        <v>0</v>
      </c>
      <c r="F662" s="39">
        <v>0</v>
      </c>
      <c r="G662" s="39">
        <v>0</v>
      </c>
      <c r="H662" s="39">
        <v>0</v>
      </c>
      <c r="I662" s="39">
        <v>30984.5</v>
      </c>
      <c r="J662" s="39">
        <v>0</v>
      </c>
      <c r="K662" s="39">
        <v>0</v>
      </c>
      <c r="L662" s="101" t="s">
        <v>1140</v>
      </c>
      <c r="M662" s="157"/>
      <c r="N662" s="157"/>
      <c r="O662" s="87"/>
      <c r="P662" s="101" t="str">
        <f t="shared" si="15"/>
        <v>Освоение 0,0%</v>
      </c>
      <c r="Q662" s="158"/>
      <c r="R662" s="50"/>
    </row>
    <row r="663" spans="1:18" ht="99.75" customHeight="1">
      <c r="A663" s="73" t="s">
        <v>413</v>
      </c>
      <c r="B663" s="3" t="s">
        <v>973</v>
      </c>
      <c r="C663" s="39">
        <v>44544.6</v>
      </c>
      <c r="D663" s="39">
        <v>2307.256</v>
      </c>
      <c r="E663" s="39">
        <v>0</v>
      </c>
      <c r="F663" s="39">
        <v>0</v>
      </c>
      <c r="G663" s="39">
        <v>0</v>
      </c>
      <c r="H663" s="39">
        <v>0</v>
      </c>
      <c r="I663" s="39">
        <v>44544.6</v>
      </c>
      <c r="J663" s="39">
        <v>2307.256</v>
      </c>
      <c r="K663" s="39">
        <v>2307.256</v>
      </c>
      <c r="L663" s="101" t="s">
        <v>1783</v>
      </c>
      <c r="M663" s="157"/>
      <c r="N663" s="157"/>
      <c r="O663" s="87"/>
      <c r="P663" s="101" t="str">
        <f aca="true" t="shared" si="16" ref="P663:P726">L663</f>
        <v>Освоение 5,2%</v>
      </c>
      <c r="Q663" s="158"/>
      <c r="R663" s="50"/>
    </row>
    <row r="664" spans="1:18" ht="99.75" customHeight="1">
      <c r="A664" s="73" t="s">
        <v>414</v>
      </c>
      <c r="B664" s="3" t="s">
        <v>977</v>
      </c>
      <c r="C664" s="39">
        <v>43160.6</v>
      </c>
      <c r="D664" s="39">
        <v>0</v>
      </c>
      <c r="E664" s="39">
        <v>0</v>
      </c>
      <c r="F664" s="39">
        <v>0</v>
      </c>
      <c r="G664" s="39">
        <v>0</v>
      </c>
      <c r="H664" s="39">
        <v>0</v>
      </c>
      <c r="I664" s="39">
        <v>43160.6</v>
      </c>
      <c r="J664" s="39">
        <v>0</v>
      </c>
      <c r="K664" s="39">
        <v>0</v>
      </c>
      <c r="L664" s="101" t="s">
        <v>1140</v>
      </c>
      <c r="M664" s="157"/>
      <c r="N664" s="157"/>
      <c r="O664" s="87"/>
      <c r="P664" s="101" t="str">
        <f t="shared" si="16"/>
        <v>Освоение 0,0%</v>
      </c>
      <c r="Q664" s="158"/>
      <c r="R664" s="50"/>
    </row>
    <row r="665" spans="1:18" ht="99.75" customHeight="1">
      <c r="A665" s="73" t="s">
        <v>415</v>
      </c>
      <c r="B665" s="3" t="s">
        <v>1784</v>
      </c>
      <c r="C665" s="39">
        <v>17120.2</v>
      </c>
      <c r="D665" s="39">
        <v>0</v>
      </c>
      <c r="E665" s="39">
        <v>0</v>
      </c>
      <c r="F665" s="39">
        <v>0</v>
      </c>
      <c r="G665" s="39">
        <v>0</v>
      </c>
      <c r="H665" s="39">
        <v>0</v>
      </c>
      <c r="I665" s="39">
        <v>17120.2</v>
      </c>
      <c r="J665" s="39">
        <v>0</v>
      </c>
      <c r="K665" s="39">
        <v>16554.33</v>
      </c>
      <c r="L665" s="101" t="str">
        <f>"Выполнение "&amp;ROUND(K665/I665*100,1)&amp;" %"</f>
        <v>Выполнение 96,7 %</v>
      </c>
      <c r="M665" s="157"/>
      <c r="N665" s="157"/>
      <c r="O665" s="87"/>
      <c r="P665" s="101" t="str">
        <f t="shared" si="16"/>
        <v>Выполнение 96,7 %</v>
      </c>
      <c r="Q665" s="158"/>
      <c r="R665" s="50"/>
    </row>
    <row r="666" spans="1:18" ht="99.75" customHeight="1">
      <c r="A666" s="73" t="s">
        <v>416</v>
      </c>
      <c r="B666" s="3" t="s">
        <v>1785</v>
      </c>
      <c r="C666" s="39">
        <v>1</v>
      </c>
      <c r="D666" s="39">
        <v>0</v>
      </c>
      <c r="E666" s="39">
        <v>0</v>
      </c>
      <c r="F666" s="39">
        <v>0</v>
      </c>
      <c r="G666" s="39">
        <v>0</v>
      </c>
      <c r="H666" s="39">
        <v>0</v>
      </c>
      <c r="I666" s="39">
        <v>1</v>
      </c>
      <c r="J666" s="39">
        <v>0</v>
      </c>
      <c r="K666" s="39">
        <v>0</v>
      </c>
      <c r="L666" s="101" t="s">
        <v>1140</v>
      </c>
      <c r="M666" s="157"/>
      <c r="N666" s="157"/>
      <c r="O666" s="87"/>
      <c r="P666" s="101" t="str">
        <f t="shared" si="16"/>
        <v>Освоение 0,0%</v>
      </c>
      <c r="Q666" s="158"/>
      <c r="R666" s="50"/>
    </row>
    <row r="667" spans="1:18" ht="99.75" customHeight="1">
      <c r="A667" s="73" t="s">
        <v>417</v>
      </c>
      <c r="B667" s="3" t="s">
        <v>974</v>
      </c>
      <c r="C667" s="39">
        <v>17161</v>
      </c>
      <c r="D667" s="39">
        <v>16724.13</v>
      </c>
      <c r="E667" s="39">
        <v>0</v>
      </c>
      <c r="F667" s="39">
        <v>0</v>
      </c>
      <c r="G667" s="39">
        <v>0</v>
      </c>
      <c r="H667" s="39">
        <v>0</v>
      </c>
      <c r="I667" s="39">
        <v>17161</v>
      </c>
      <c r="J667" s="39">
        <v>16724.13</v>
      </c>
      <c r="K667" s="39">
        <v>16724.13</v>
      </c>
      <c r="L667" s="101" t="s">
        <v>1786</v>
      </c>
      <c r="M667" s="157"/>
      <c r="N667" s="157"/>
      <c r="O667" s="87"/>
      <c r="P667" s="101" t="str">
        <f t="shared" si="16"/>
        <v>Освоение 97,5%</v>
      </c>
      <c r="Q667" s="158"/>
      <c r="R667" s="50"/>
    </row>
    <row r="668" spans="1:18" ht="99.75" customHeight="1">
      <c r="A668" s="73" t="s">
        <v>418</v>
      </c>
      <c r="B668" s="3" t="s">
        <v>975</v>
      </c>
      <c r="C668" s="39">
        <v>2960.6</v>
      </c>
      <c r="D668" s="39">
        <v>1066.985</v>
      </c>
      <c r="E668" s="39">
        <v>0</v>
      </c>
      <c r="F668" s="39">
        <v>0</v>
      </c>
      <c r="G668" s="39">
        <v>0</v>
      </c>
      <c r="H668" s="39">
        <v>0</v>
      </c>
      <c r="I668" s="39">
        <v>2960.6</v>
      </c>
      <c r="J668" s="39">
        <v>1066.985</v>
      </c>
      <c r="K668" s="39">
        <v>1066.985</v>
      </c>
      <c r="L668" s="101" t="s">
        <v>1787</v>
      </c>
      <c r="M668" s="157"/>
      <c r="N668" s="157"/>
      <c r="O668" s="87"/>
      <c r="P668" s="101" t="str">
        <f t="shared" si="16"/>
        <v>Освоение 36,0%</v>
      </c>
      <c r="Q668" s="158"/>
      <c r="R668" s="50"/>
    </row>
    <row r="669" spans="1:18" ht="99.75" customHeight="1">
      <c r="A669" s="73"/>
      <c r="B669" s="3" t="s">
        <v>252</v>
      </c>
      <c r="C669" s="39">
        <v>24616.9</v>
      </c>
      <c r="D669" s="39">
        <v>16508.8</v>
      </c>
      <c r="E669" s="39">
        <v>0</v>
      </c>
      <c r="F669" s="39">
        <v>0</v>
      </c>
      <c r="G669" s="39">
        <v>0</v>
      </c>
      <c r="H669" s="39">
        <v>0</v>
      </c>
      <c r="I669" s="39">
        <v>24616.9</v>
      </c>
      <c r="J669" s="39">
        <v>16508.8</v>
      </c>
      <c r="K669" s="39">
        <v>16508.8</v>
      </c>
      <c r="L669" s="101" t="s">
        <v>1788</v>
      </c>
      <c r="M669" s="157"/>
      <c r="N669" s="157"/>
      <c r="O669" s="87"/>
      <c r="P669" s="101" t="str">
        <f t="shared" si="16"/>
        <v>Освоение 67,1%</v>
      </c>
      <c r="Q669" s="158"/>
      <c r="R669" s="50"/>
    </row>
    <row r="670" spans="1:18" ht="99.75" customHeight="1">
      <c r="A670" s="73" t="s">
        <v>419</v>
      </c>
      <c r="B670" s="3" t="s">
        <v>978</v>
      </c>
      <c r="C670" s="39">
        <v>7879.5</v>
      </c>
      <c r="D670" s="39">
        <v>4815</v>
      </c>
      <c r="E670" s="39">
        <v>0</v>
      </c>
      <c r="F670" s="39">
        <v>0</v>
      </c>
      <c r="G670" s="39">
        <v>0</v>
      </c>
      <c r="H670" s="39">
        <v>0</v>
      </c>
      <c r="I670" s="39">
        <v>7879.5</v>
      </c>
      <c r="J670" s="39">
        <v>4815</v>
      </c>
      <c r="K670" s="39">
        <v>4815</v>
      </c>
      <c r="L670" s="101" t="s">
        <v>1789</v>
      </c>
      <c r="M670" s="157"/>
      <c r="N670" s="157"/>
      <c r="O670" s="87"/>
      <c r="P670" s="101" t="str">
        <f t="shared" si="16"/>
        <v>Освоение 61,1%</v>
      </c>
      <c r="Q670" s="158"/>
      <c r="R670" s="50"/>
    </row>
    <row r="671" spans="1:18" ht="99.75" customHeight="1">
      <c r="A671" s="73" t="s">
        <v>420</v>
      </c>
      <c r="B671" s="3" t="s">
        <v>979</v>
      </c>
      <c r="C671" s="39">
        <v>8648.3</v>
      </c>
      <c r="D671" s="39">
        <v>5288.4</v>
      </c>
      <c r="E671" s="39">
        <v>0</v>
      </c>
      <c r="F671" s="39">
        <v>0</v>
      </c>
      <c r="G671" s="39">
        <v>0</v>
      </c>
      <c r="H671" s="39">
        <v>0</v>
      </c>
      <c r="I671" s="39">
        <v>8648.3</v>
      </c>
      <c r="J671" s="39">
        <v>5288.4</v>
      </c>
      <c r="K671" s="39">
        <v>5288.4</v>
      </c>
      <c r="L671" s="101" t="s">
        <v>1789</v>
      </c>
      <c r="M671" s="157"/>
      <c r="N671" s="157"/>
      <c r="O671" s="87"/>
      <c r="P671" s="101" t="str">
        <f t="shared" si="16"/>
        <v>Освоение 61,1%</v>
      </c>
      <c r="Q671" s="158"/>
      <c r="R671" s="50"/>
    </row>
    <row r="672" spans="1:18" ht="99.75" customHeight="1">
      <c r="A672" s="73" t="s">
        <v>421</v>
      </c>
      <c r="B672" s="3" t="s">
        <v>980</v>
      </c>
      <c r="C672" s="39">
        <v>8089.1</v>
      </c>
      <c r="D672" s="39">
        <v>6405.4</v>
      </c>
      <c r="E672" s="39">
        <v>0</v>
      </c>
      <c r="F672" s="39">
        <v>0</v>
      </c>
      <c r="G672" s="39">
        <v>0</v>
      </c>
      <c r="H672" s="39">
        <v>0</v>
      </c>
      <c r="I672" s="39">
        <v>8089.1</v>
      </c>
      <c r="J672" s="39">
        <v>6405.4</v>
      </c>
      <c r="K672" s="39">
        <v>6405.4</v>
      </c>
      <c r="L672" s="101" t="s">
        <v>1270</v>
      </c>
      <c r="M672" s="157"/>
      <c r="N672" s="157"/>
      <c r="O672" s="87"/>
      <c r="P672" s="101" t="str">
        <f t="shared" si="16"/>
        <v>Освоение 79,2%</v>
      </c>
      <c r="Q672" s="158"/>
      <c r="R672" s="50"/>
    </row>
    <row r="673" spans="1:18" ht="99.75" customHeight="1">
      <c r="A673" s="73"/>
      <c r="B673" s="3" t="s">
        <v>1790</v>
      </c>
      <c r="C673" s="39">
        <v>30545.7</v>
      </c>
      <c r="D673" s="39">
        <v>0</v>
      </c>
      <c r="E673" s="39">
        <v>0</v>
      </c>
      <c r="F673" s="39">
        <v>0</v>
      </c>
      <c r="G673" s="39">
        <v>0</v>
      </c>
      <c r="H673" s="39">
        <v>0</v>
      </c>
      <c r="I673" s="39">
        <v>30545.7</v>
      </c>
      <c r="J673" s="39">
        <v>0</v>
      </c>
      <c r="K673" s="39">
        <v>0</v>
      </c>
      <c r="L673" s="101" t="s">
        <v>1140</v>
      </c>
      <c r="M673" s="157"/>
      <c r="N673" s="157"/>
      <c r="O673" s="87"/>
      <c r="P673" s="101" t="str">
        <f t="shared" si="16"/>
        <v>Освоение 0,0%</v>
      </c>
      <c r="Q673" s="158"/>
      <c r="R673" s="50"/>
    </row>
    <row r="674" spans="1:18" ht="99.75" customHeight="1">
      <c r="A674" s="73" t="s">
        <v>422</v>
      </c>
      <c r="B674" s="3" t="s">
        <v>1791</v>
      </c>
      <c r="C674" s="39">
        <v>1000</v>
      </c>
      <c r="D674" s="39">
        <v>0</v>
      </c>
      <c r="E674" s="39">
        <v>0</v>
      </c>
      <c r="F674" s="39">
        <v>0</v>
      </c>
      <c r="G674" s="39">
        <v>0</v>
      </c>
      <c r="H674" s="39">
        <v>0</v>
      </c>
      <c r="I674" s="39">
        <v>1000</v>
      </c>
      <c r="J674" s="39">
        <v>0</v>
      </c>
      <c r="K674" s="39">
        <v>0</v>
      </c>
      <c r="L674" s="101" t="s">
        <v>1140</v>
      </c>
      <c r="M674" s="157"/>
      <c r="N674" s="157"/>
      <c r="O674" s="87"/>
      <c r="P674" s="101" t="str">
        <f t="shared" si="16"/>
        <v>Освоение 0,0%</v>
      </c>
      <c r="Q674" s="158"/>
      <c r="R674" s="50"/>
    </row>
    <row r="675" spans="1:18" ht="99.75" customHeight="1">
      <c r="A675" s="73" t="s">
        <v>423</v>
      </c>
      <c r="B675" s="3" t="s">
        <v>1051</v>
      </c>
      <c r="C675" s="39">
        <v>24545.7</v>
      </c>
      <c r="D675" s="39">
        <v>0</v>
      </c>
      <c r="E675" s="39">
        <v>0</v>
      </c>
      <c r="F675" s="39">
        <v>0</v>
      </c>
      <c r="G675" s="39">
        <v>0</v>
      </c>
      <c r="H675" s="39">
        <v>0</v>
      </c>
      <c r="I675" s="39">
        <v>24545.7</v>
      </c>
      <c r="J675" s="39">
        <v>0</v>
      </c>
      <c r="K675" s="39">
        <v>0</v>
      </c>
      <c r="L675" s="101" t="s">
        <v>1140</v>
      </c>
      <c r="M675" s="157"/>
      <c r="N675" s="157"/>
      <c r="O675" s="87"/>
      <c r="P675" s="101" t="str">
        <f t="shared" si="16"/>
        <v>Освоение 0,0%</v>
      </c>
      <c r="Q675" s="158"/>
      <c r="R675" s="50"/>
    </row>
    <row r="676" spans="1:18" ht="99.75" customHeight="1">
      <c r="A676" s="73" t="s">
        <v>424</v>
      </c>
      <c r="B676" s="3" t="s">
        <v>1050</v>
      </c>
      <c r="C676" s="39">
        <v>5000</v>
      </c>
      <c r="D676" s="39">
        <v>0</v>
      </c>
      <c r="E676" s="39">
        <v>0</v>
      </c>
      <c r="F676" s="39">
        <v>0</v>
      </c>
      <c r="G676" s="39">
        <v>0</v>
      </c>
      <c r="H676" s="39">
        <v>0</v>
      </c>
      <c r="I676" s="39">
        <v>5000</v>
      </c>
      <c r="J676" s="39">
        <v>0</v>
      </c>
      <c r="K676" s="39">
        <v>0</v>
      </c>
      <c r="L676" s="101" t="s">
        <v>1140</v>
      </c>
      <c r="M676" s="157"/>
      <c r="N676" s="157"/>
      <c r="O676" s="87"/>
      <c r="P676" s="101" t="str">
        <f t="shared" si="16"/>
        <v>Освоение 0,0%</v>
      </c>
      <c r="Q676" s="158"/>
      <c r="R676" s="50"/>
    </row>
    <row r="677" spans="1:18" ht="99.75" customHeight="1">
      <c r="A677" s="73"/>
      <c r="B677" s="3" t="s">
        <v>281</v>
      </c>
      <c r="C677" s="39">
        <v>51991.8</v>
      </c>
      <c r="D677" s="39">
        <v>50842.15</v>
      </c>
      <c r="E677" s="39">
        <v>0</v>
      </c>
      <c r="F677" s="39">
        <v>0</v>
      </c>
      <c r="G677" s="39">
        <v>0</v>
      </c>
      <c r="H677" s="39">
        <v>0</v>
      </c>
      <c r="I677" s="39">
        <v>51991.8</v>
      </c>
      <c r="J677" s="39">
        <v>50842.15</v>
      </c>
      <c r="K677" s="39">
        <v>50842.15</v>
      </c>
      <c r="L677" s="101" t="s">
        <v>1772</v>
      </c>
      <c r="M677" s="157"/>
      <c r="N677" s="157"/>
      <c r="O677" s="87"/>
      <c r="P677" s="101" t="str">
        <f t="shared" si="16"/>
        <v>Освоение 97,8%</v>
      </c>
      <c r="Q677" s="158"/>
      <c r="R677" s="50"/>
    </row>
    <row r="678" spans="1:18" ht="99.75" customHeight="1">
      <c r="A678" s="73" t="s">
        <v>425</v>
      </c>
      <c r="B678" s="3" t="s">
        <v>981</v>
      </c>
      <c r="C678" s="39">
        <v>51991.8</v>
      </c>
      <c r="D678" s="39">
        <v>50842.15</v>
      </c>
      <c r="E678" s="39">
        <v>0</v>
      </c>
      <c r="F678" s="39">
        <v>0</v>
      </c>
      <c r="G678" s="39">
        <v>0</v>
      </c>
      <c r="H678" s="39">
        <v>0</v>
      </c>
      <c r="I678" s="39">
        <v>51991.8</v>
      </c>
      <c r="J678" s="39">
        <v>50842.15</v>
      </c>
      <c r="K678" s="39">
        <v>50842.15</v>
      </c>
      <c r="L678" s="101" t="s">
        <v>1772</v>
      </c>
      <c r="M678" s="157"/>
      <c r="N678" s="157"/>
      <c r="O678" s="87"/>
      <c r="P678" s="101" t="str">
        <f t="shared" si="16"/>
        <v>Освоение 97,8%</v>
      </c>
      <c r="Q678" s="158"/>
      <c r="R678" s="50"/>
    </row>
    <row r="679" spans="1:18" ht="99.75" customHeight="1">
      <c r="A679" s="73"/>
      <c r="B679" s="3" t="s">
        <v>275</v>
      </c>
      <c r="C679" s="39">
        <v>5909.7</v>
      </c>
      <c r="D679" s="39">
        <v>5861.37421</v>
      </c>
      <c r="E679" s="39">
        <v>0</v>
      </c>
      <c r="F679" s="39">
        <v>0</v>
      </c>
      <c r="G679" s="39">
        <v>0</v>
      </c>
      <c r="H679" s="39">
        <v>0</v>
      </c>
      <c r="I679" s="39">
        <v>5909.7</v>
      </c>
      <c r="J679" s="39">
        <v>5861.37421</v>
      </c>
      <c r="K679" s="39">
        <v>5861.374</v>
      </c>
      <c r="L679" s="101" t="s">
        <v>1792</v>
      </c>
      <c r="M679" s="157"/>
      <c r="N679" s="157"/>
      <c r="O679" s="87"/>
      <c r="P679" s="101" t="str">
        <f t="shared" si="16"/>
        <v>Освоение 99,2%</v>
      </c>
      <c r="Q679" s="158"/>
      <c r="R679" s="50"/>
    </row>
    <row r="680" spans="1:18" ht="99.75" customHeight="1">
      <c r="A680" s="73" t="s">
        <v>426</v>
      </c>
      <c r="B680" s="3" t="s">
        <v>982</v>
      </c>
      <c r="C680" s="39">
        <v>1909.7</v>
      </c>
      <c r="D680" s="39">
        <v>1896.44015</v>
      </c>
      <c r="E680" s="39">
        <v>0</v>
      </c>
      <c r="F680" s="39">
        <v>0</v>
      </c>
      <c r="G680" s="39">
        <v>0</v>
      </c>
      <c r="H680" s="39">
        <v>0</v>
      </c>
      <c r="I680" s="39">
        <v>1909.7</v>
      </c>
      <c r="J680" s="39">
        <v>1896.44015</v>
      </c>
      <c r="K680" s="39">
        <v>1896.44</v>
      </c>
      <c r="L680" s="101" t="s">
        <v>1236</v>
      </c>
      <c r="M680" s="157"/>
      <c r="N680" s="157"/>
      <c r="O680" s="87"/>
      <c r="P680" s="101" t="str">
        <f t="shared" si="16"/>
        <v>Освоение 99,3%</v>
      </c>
      <c r="Q680" s="158"/>
      <c r="R680" s="50"/>
    </row>
    <row r="681" spans="1:18" ht="99.75" customHeight="1">
      <c r="A681" s="73" t="s">
        <v>427</v>
      </c>
      <c r="B681" s="3" t="s">
        <v>983</v>
      </c>
      <c r="C681" s="39">
        <v>2000</v>
      </c>
      <c r="D681" s="39">
        <v>1982.3337</v>
      </c>
      <c r="E681" s="39">
        <v>0</v>
      </c>
      <c r="F681" s="39">
        <v>0</v>
      </c>
      <c r="G681" s="39">
        <v>0</v>
      </c>
      <c r="H681" s="39">
        <v>0</v>
      </c>
      <c r="I681" s="39">
        <v>2000</v>
      </c>
      <c r="J681" s="39">
        <v>1982.3337</v>
      </c>
      <c r="K681" s="39">
        <v>1982.334</v>
      </c>
      <c r="L681" s="101" t="s">
        <v>1552</v>
      </c>
      <c r="M681" s="157"/>
      <c r="N681" s="157"/>
      <c r="O681" s="87"/>
      <c r="P681" s="101" t="str">
        <f t="shared" si="16"/>
        <v>Освоение 99,1%</v>
      </c>
      <c r="Q681" s="158"/>
      <c r="R681" s="50"/>
    </row>
    <row r="682" spans="1:18" ht="99.75" customHeight="1">
      <c r="A682" s="73" t="s">
        <v>428</v>
      </c>
      <c r="B682" s="3" t="s">
        <v>984</v>
      </c>
      <c r="C682" s="39">
        <v>1000</v>
      </c>
      <c r="D682" s="39">
        <v>994.37436</v>
      </c>
      <c r="E682" s="39">
        <v>0</v>
      </c>
      <c r="F682" s="39">
        <v>0</v>
      </c>
      <c r="G682" s="39">
        <v>0</v>
      </c>
      <c r="H682" s="39">
        <v>0</v>
      </c>
      <c r="I682" s="39">
        <v>1000</v>
      </c>
      <c r="J682" s="39">
        <v>994.37436</v>
      </c>
      <c r="K682" s="39">
        <v>994.374</v>
      </c>
      <c r="L682" s="101" t="s">
        <v>1513</v>
      </c>
      <c r="M682" s="157"/>
      <c r="N682" s="157"/>
      <c r="O682" s="87"/>
      <c r="P682" s="101" t="str">
        <f t="shared" si="16"/>
        <v>Освоение 99,4%</v>
      </c>
      <c r="Q682" s="158"/>
      <c r="R682" s="50"/>
    </row>
    <row r="683" spans="1:18" ht="99.75" customHeight="1">
      <c r="A683" s="73" t="s">
        <v>429</v>
      </c>
      <c r="B683" s="3" t="s">
        <v>985</v>
      </c>
      <c r="C683" s="39">
        <v>1000</v>
      </c>
      <c r="D683" s="39">
        <v>988.226</v>
      </c>
      <c r="E683" s="39">
        <v>0</v>
      </c>
      <c r="F683" s="39">
        <v>0</v>
      </c>
      <c r="G683" s="39">
        <v>0</v>
      </c>
      <c r="H683" s="39">
        <v>0</v>
      </c>
      <c r="I683" s="39">
        <v>1000</v>
      </c>
      <c r="J683" s="39">
        <v>988.226</v>
      </c>
      <c r="K683" s="39">
        <v>988.226</v>
      </c>
      <c r="L683" s="101" t="s">
        <v>1793</v>
      </c>
      <c r="M683" s="157"/>
      <c r="N683" s="157"/>
      <c r="O683" s="87"/>
      <c r="P683" s="101" t="str">
        <f t="shared" si="16"/>
        <v>Освоение 98,8%</v>
      </c>
      <c r="Q683" s="158"/>
      <c r="R683" s="50"/>
    </row>
    <row r="684" spans="1:18" ht="99.75" customHeight="1">
      <c r="A684" s="73"/>
      <c r="B684" s="3" t="s">
        <v>266</v>
      </c>
      <c r="C684" s="39">
        <v>3860.8</v>
      </c>
      <c r="D684" s="39">
        <v>0</v>
      </c>
      <c r="E684" s="39">
        <v>0</v>
      </c>
      <c r="F684" s="39">
        <v>0</v>
      </c>
      <c r="G684" s="39">
        <v>0</v>
      </c>
      <c r="H684" s="39">
        <v>0</v>
      </c>
      <c r="I684" s="39">
        <v>3860.8</v>
      </c>
      <c r="J684" s="39">
        <v>0</v>
      </c>
      <c r="K684" s="39">
        <v>0</v>
      </c>
      <c r="L684" s="101" t="s">
        <v>1140</v>
      </c>
      <c r="M684" s="157"/>
      <c r="N684" s="157"/>
      <c r="O684" s="87"/>
      <c r="P684" s="101" t="str">
        <f t="shared" si="16"/>
        <v>Освоение 0,0%</v>
      </c>
      <c r="Q684" s="158"/>
      <c r="R684" s="50"/>
    </row>
    <row r="685" spans="1:18" ht="99.75" customHeight="1">
      <c r="A685" s="73" t="s">
        <v>430</v>
      </c>
      <c r="B685" s="3" t="s">
        <v>1794</v>
      </c>
      <c r="C685" s="39">
        <v>1131.4</v>
      </c>
      <c r="D685" s="39">
        <v>0</v>
      </c>
      <c r="E685" s="39">
        <v>0</v>
      </c>
      <c r="F685" s="39">
        <v>0</v>
      </c>
      <c r="G685" s="39">
        <v>0</v>
      </c>
      <c r="H685" s="39">
        <v>0</v>
      </c>
      <c r="I685" s="39">
        <v>1131.4</v>
      </c>
      <c r="J685" s="39">
        <v>0</v>
      </c>
      <c r="K685" s="39">
        <v>0</v>
      </c>
      <c r="L685" s="101" t="s">
        <v>1140</v>
      </c>
      <c r="M685" s="157"/>
      <c r="N685" s="157"/>
      <c r="O685" s="87"/>
      <c r="P685" s="101" t="str">
        <f t="shared" si="16"/>
        <v>Освоение 0,0%</v>
      </c>
      <c r="Q685" s="158"/>
      <c r="R685" s="50"/>
    </row>
    <row r="686" spans="1:18" ht="99.75" customHeight="1">
      <c r="A686" s="73" t="s">
        <v>431</v>
      </c>
      <c r="B686" s="3" t="s">
        <v>1795</v>
      </c>
      <c r="C686" s="39">
        <v>460.6</v>
      </c>
      <c r="D686" s="39">
        <v>0</v>
      </c>
      <c r="E686" s="39">
        <v>0</v>
      </c>
      <c r="F686" s="39">
        <v>0</v>
      </c>
      <c r="G686" s="39">
        <v>0</v>
      </c>
      <c r="H686" s="39">
        <v>0</v>
      </c>
      <c r="I686" s="39">
        <v>460.6</v>
      </c>
      <c r="J686" s="39">
        <v>0</v>
      </c>
      <c r="K686" s="39">
        <v>0</v>
      </c>
      <c r="L686" s="101" t="s">
        <v>1140</v>
      </c>
      <c r="M686" s="157"/>
      <c r="N686" s="157"/>
      <c r="O686" s="87"/>
      <c r="P686" s="101" t="str">
        <f t="shared" si="16"/>
        <v>Освоение 0,0%</v>
      </c>
      <c r="Q686" s="158"/>
      <c r="R686" s="50"/>
    </row>
    <row r="687" spans="1:18" ht="99.75" customHeight="1">
      <c r="A687" s="73" t="s">
        <v>432</v>
      </c>
      <c r="B687" s="3" t="s">
        <v>1796</v>
      </c>
      <c r="C687" s="39">
        <v>227.6</v>
      </c>
      <c r="D687" s="39">
        <v>0</v>
      </c>
      <c r="E687" s="39">
        <v>0</v>
      </c>
      <c r="F687" s="39">
        <v>0</v>
      </c>
      <c r="G687" s="39">
        <v>0</v>
      </c>
      <c r="H687" s="39">
        <v>0</v>
      </c>
      <c r="I687" s="39">
        <v>227.6</v>
      </c>
      <c r="J687" s="39">
        <v>0</v>
      </c>
      <c r="K687" s="39">
        <v>0</v>
      </c>
      <c r="L687" s="101" t="s">
        <v>1140</v>
      </c>
      <c r="M687" s="157"/>
      <c r="N687" s="157"/>
      <c r="O687" s="87"/>
      <c r="P687" s="101" t="str">
        <f t="shared" si="16"/>
        <v>Освоение 0,0%</v>
      </c>
      <c r="Q687" s="158"/>
      <c r="R687" s="50"/>
    </row>
    <row r="688" spans="1:18" ht="99.75" customHeight="1">
      <c r="A688" s="73" t="s">
        <v>433</v>
      </c>
      <c r="B688" s="3" t="s">
        <v>1797</v>
      </c>
      <c r="C688" s="39">
        <v>1433.7</v>
      </c>
      <c r="D688" s="39">
        <v>0</v>
      </c>
      <c r="E688" s="39">
        <v>0</v>
      </c>
      <c r="F688" s="39">
        <v>0</v>
      </c>
      <c r="G688" s="39">
        <v>0</v>
      </c>
      <c r="H688" s="39">
        <v>0</v>
      </c>
      <c r="I688" s="39">
        <v>1433.7</v>
      </c>
      <c r="J688" s="39">
        <v>0</v>
      </c>
      <c r="K688" s="39">
        <v>0</v>
      </c>
      <c r="L688" s="101" t="s">
        <v>1140</v>
      </c>
      <c r="M688" s="157"/>
      <c r="N688" s="157"/>
      <c r="O688" s="87"/>
      <c r="P688" s="101" t="str">
        <f t="shared" si="16"/>
        <v>Освоение 0,0%</v>
      </c>
      <c r="Q688" s="158"/>
      <c r="R688" s="50"/>
    </row>
    <row r="689" spans="1:18" ht="99.75" customHeight="1">
      <c r="A689" s="73" t="s">
        <v>434</v>
      </c>
      <c r="B689" s="3" t="s">
        <v>1798</v>
      </c>
      <c r="C689" s="39">
        <v>378.6</v>
      </c>
      <c r="D689" s="39">
        <v>0</v>
      </c>
      <c r="E689" s="39">
        <v>0</v>
      </c>
      <c r="F689" s="39">
        <v>0</v>
      </c>
      <c r="G689" s="39">
        <v>0</v>
      </c>
      <c r="H689" s="39">
        <v>0</v>
      </c>
      <c r="I689" s="39">
        <v>378.6</v>
      </c>
      <c r="J689" s="39">
        <v>0</v>
      </c>
      <c r="K689" s="39">
        <v>0</v>
      </c>
      <c r="L689" s="101" t="s">
        <v>1140</v>
      </c>
      <c r="M689" s="157"/>
      <c r="N689" s="157"/>
      <c r="O689" s="87"/>
      <c r="P689" s="101" t="str">
        <f t="shared" si="16"/>
        <v>Освоение 0,0%</v>
      </c>
      <c r="Q689" s="158"/>
      <c r="R689" s="50"/>
    </row>
    <row r="690" spans="1:18" ht="99.75" customHeight="1">
      <c r="A690" s="73" t="s">
        <v>435</v>
      </c>
      <c r="B690" s="3" t="s">
        <v>1799</v>
      </c>
      <c r="C690" s="39">
        <v>228.9</v>
      </c>
      <c r="D690" s="39">
        <v>0</v>
      </c>
      <c r="E690" s="39">
        <v>0</v>
      </c>
      <c r="F690" s="39">
        <v>0</v>
      </c>
      <c r="G690" s="39">
        <v>0</v>
      </c>
      <c r="H690" s="39">
        <v>0</v>
      </c>
      <c r="I690" s="39">
        <v>228.9</v>
      </c>
      <c r="J690" s="39">
        <v>0</v>
      </c>
      <c r="K690" s="39">
        <v>0</v>
      </c>
      <c r="L690" s="101" t="s">
        <v>1140</v>
      </c>
      <c r="M690" s="157"/>
      <c r="N690" s="157"/>
      <c r="O690" s="87"/>
      <c r="P690" s="101" t="str">
        <f t="shared" si="16"/>
        <v>Освоение 0,0%</v>
      </c>
      <c r="Q690" s="158"/>
      <c r="R690" s="50"/>
    </row>
    <row r="691" spans="1:18" ht="99.75" customHeight="1">
      <c r="A691" s="73"/>
      <c r="B691" s="3" t="s">
        <v>271</v>
      </c>
      <c r="C691" s="39">
        <v>106525.9</v>
      </c>
      <c r="D691" s="39">
        <v>102995.76529</v>
      </c>
      <c r="E691" s="39">
        <v>0</v>
      </c>
      <c r="F691" s="39">
        <v>0</v>
      </c>
      <c r="G691" s="39">
        <v>0</v>
      </c>
      <c r="H691" s="39">
        <v>0</v>
      </c>
      <c r="I691" s="39">
        <v>106525.9</v>
      </c>
      <c r="J691" s="39">
        <v>102995.76529</v>
      </c>
      <c r="K691" s="39">
        <v>102995.7</v>
      </c>
      <c r="L691" s="101" t="s">
        <v>1665</v>
      </c>
      <c r="M691" s="157"/>
      <c r="N691" s="157"/>
      <c r="O691" s="87"/>
      <c r="P691" s="101" t="str">
        <f t="shared" si="16"/>
        <v>Освоение 96,7%</v>
      </c>
      <c r="Q691" s="158"/>
      <c r="R691" s="50"/>
    </row>
    <row r="692" spans="1:18" ht="99.75" customHeight="1">
      <c r="A692" s="73" t="s">
        <v>436</v>
      </c>
      <c r="B692" s="3" t="s">
        <v>986</v>
      </c>
      <c r="C692" s="39">
        <v>17379.5</v>
      </c>
      <c r="D692" s="39">
        <v>16566.10544</v>
      </c>
      <c r="E692" s="39">
        <v>0</v>
      </c>
      <c r="F692" s="39">
        <v>0</v>
      </c>
      <c r="G692" s="39">
        <v>0</v>
      </c>
      <c r="H692" s="39">
        <v>0</v>
      </c>
      <c r="I692" s="39">
        <v>17379.5</v>
      </c>
      <c r="J692" s="39">
        <v>16566.10544</v>
      </c>
      <c r="K692" s="39">
        <v>16566.1</v>
      </c>
      <c r="L692" s="101" t="str">
        <f>"Выполнение "&amp;ROUND(K692/I692*100,1)&amp;" %"</f>
        <v>Выполнение 95,3 %</v>
      </c>
      <c r="M692" s="157"/>
      <c r="N692" s="157"/>
      <c r="O692" s="87"/>
      <c r="P692" s="101" t="str">
        <f t="shared" si="16"/>
        <v>Выполнение 95,3 %</v>
      </c>
      <c r="Q692" s="158"/>
      <c r="R692" s="50"/>
    </row>
    <row r="693" spans="1:18" ht="99.75" customHeight="1">
      <c r="A693" s="73" t="s">
        <v>437</v>
      </c>
      <c r="B693" s="3" t="s">
        <v>987</v>
      </c>
      <c r="C693" s="39">
        <v>19953.7</v>
      </c>
      <c r="D693" s="39">
        <v>19331.33256</v>
      </c>
      <c r="E693" s="39">
        <v>0</v>
      </c>
      <c r="F693" s="39">
        <v>0</v>
      </c>
      <c r="G693" s="39">
        <v>0</v>
      </c>
      <c r="H693" s="39">
        <v>0</v>
      </c>
      <c r="I693" s="39">
        <v>19953.7</v>
      </c>
      <c r="J693" s="39">
        <v>19331.33256</v>
      </c>
      <c r="K693" s="39">
        <v>19331.3</v>
      </c>
      <c r="L693" s="101" t="str">
        <f>"Выполнение "&amp;ROUND(K693/I693*100,1)&amp;" %"</f>
        <v>Выполнение 96,9 %</v>
      </c>
      <c r="M693" s="157"/>
      <c r="N693" s="157"/>
      <c r="O693" s="87"/>
      <c r="P693" s="101" t="str">
        <f t="shared" si="16"/>
        <v>Выполнение 96,9 %</v>
      </c>
      <c r="Q693" s="158"/>
      <c r="R693" s="50"/>
    </row>
    <row r="694" spans="1:18" ht="99.75" customHeight="1">
      <c r="A694" s="73" t="s">
        <v>438</v>
      </c>
      <c r="B694" s="3" t="s">
        <v>988</v>
      </c>
      <c r="C694" s="39">
        <v>23880.3</v>
      </c>
      <c r="D694" s="39">
        <v>23122.00655</v>
      </c>
      <c r="E694" s="39">
        <v>0</v>
      </c>
      <c r="F694" s="39">
        <v>0</v>
      </c>
      <c r="G694" s="39">
        <v>0</v>
      </c>
      <c r="H694" s="39">
        <v>0</v>
      </c>
      <c r="I694" s="39">
        <v>23880.3</v>
      </c>
      <c r="J694" s="39">
        <v>23122.00655</v>
      </c>
      <c r="K694" s="39">
        <v>23122</v>
      </c>
      <c r="L694" s="101" t="str">
        <f>"Выполнение "&amp;ROUND(K694/I694*100,1)&amp;" %"</f>
        <v>Выполнение 96,8 %</v>
      </c>
      <c r="M694" s="157"/>
      <c r="N694" s="157"/>
      <c r="O694" s="87"/>
      <c r="P694" s="101" t="str">
        <f t="shared" si="16"/>
        <v>Выполнение 96,8 %</v>
      </c>
      <c r="Q694" s="158"/>
      <c r="R694" s="50"/>
    </row>
    <row r="695" spans="1:18" ht="99.75" customHeight="1">
      <c r="A695" s="73" t="s">
        <v>439</v>
      </c>
      <c r="B695" s="3" t="s">
        <v>989</v>
      </c>
      <c r="C695" s="39">
        <v>45312.4</v>
      </c>
      <c r="D695" s="39">
        <v>43976.32074</v>
      </c>
      <c r="E695" s="39">
        <v>0</v>
      </c>
      <c r="F695" s="39">
        <v>0</v>
      </c>
      <c r="G695" s="39">
        <v>0</v>
      </c>
      <c r="H695" s="39">
        <v>0</v>
      </c>
      <c r="I695" s="39">
        <v>45312.4</v>
      </c>
      <c r="J695" s="39">
        <v>43976.32074</v>
      </c>
      <c r="K695" s="39">
        <v>43976.3</v>
      </c>
      <c r="L695" s="101" t="str">
        <f>"Выполнение "&amp;ROUND(K695/I695*100,1)&amp;" %"</f>
        <v>Выполнение 97,1 %</v>
      </c>
      <c r="M695" s="157"/>
      <c r="N695" s="157"/>
      <c r="O695" s="87"/>
      <c r="P695" s="101" t="str">
        <f t="shared" si="16"/>
        <v>Выполнение 97,1 %</v>
      </c>
      <c r="Q695" s="158"/>
      <c r="R695" s="50"/>
    </row>
    <row r="696" spans="1:18" ht="99.75" customHeight="1">
      <c r="A696" s="73"/>
      <c r="B696" s="3" t="s">
        <v>244</v>
      </c>
      <c r="C696" s="39">
        <v>573404.3</v>
      </c>
      <c r="D696" s="39">
        <v>442524.962</v>
      </c>
      <c r="E696" s="39">
        <v>0</v>
      </c>
      <c r="F696" s="39">
        <v>0</v>
      </c>
      <c r="G696" s="39">
        <v>0</v>
      </c>
      <c r="H696" s="39">
        <v>0</v>
      </c>
      <c r="I696" s="39">
        <v>573404.3</v>
      </c>
      <c r="J696" s="39">
        <v>442524.962</v>
      </c>
      <c r="K696" s="39">
        <v>442524.962</v>
      </c>
      <c r="L696" s="101" t="s">
        <v>1800</v>
      </c>
      <c r="M696" s="157"/>
      <c r="N696" s="157"/>
      <c r="O696" s="87"/>
      <c r="P696" s="101" t="str">
        <f t="shared" si="16"/>
        <v>Освоение 77,2%</v>
      </c>
      <c r="Q696" s="158"/>
      <c r="R696" s="50"/>
    </row>
    <row r="697" spans="1:18" ht="99.75" customHeight="1">
      <c r="A697" s="73" t="s">
        <v>440</v>
      </c>
      <c r="B697" s="3" t="s">
        <v>990</v>
      </c>
      <c r="C697" s="39">
        <v>217624.6</v>
      </c>
      <c r="D697" s="39">
        <v>217206.772</v>
      </c>
      <c r="E697" s="39">
        <v>0</v>
      </c>
      <c r="F697" s="39">
        <v>0</v>
      </c>
      <c r="G697" s="39">
        <v>0</v>
      </c>
      <c r="H697" s="39">
        <v>0</v>
      </c>
      <c r="I697" s="39">
        <v>217624.6</v>
      </c>
      <c r="J697" s="39">
        <v>217206.772</v>
      </c>
      <c r="K697" s="39">
        <v>217206.772</v>
      </c>
      <c r="L697" s="101" t="s">
        <v>635</v>
      </c>
      <c r="M697" s="157"/>
      <c r="N697" s="157"/>
      <c r="O697" s="87"/>
      <c r="P697" s="101" t="str">
        <f t="shared" si="16"/>
        <v>Объект введен в эксплуатацию</v>
      </c>
      <c r="Q697" s="158"/>
      <c r="R697" s="50"/>
    </row>
    <row r="698" spans="1:18" ht="99.75" customHeight="1">
      <c r="A698" s="73" t="s">
        <v>441</v>
      </c>
      <c r="B698" s="3" t="s">
        <v>991</v>
      </c>
      <c r="C698" s="39">
        <v>5085.8</v>
      </c>
      <c r="D698" s="39">
        <v>4944.084</v>
      </c>
      <c r="E698" s="39">
        <v>0</v>
      </c>
      <c r="F698" s="39">
        <v>0</v>
      </c>
      <c r="G698" s="39">
        <v>0</v>
      </c>
      <c r="H698" s="39">
        <v>0</v>
      </c>
      <c r="I698" s="39">
        <v>5085.8</v>
      </c>
      <c r="J698" s="39">
        <v>4944.084</v>
      </c>
      <c r="K698" s="39">
        <v>4944.084</v>
      </c>
      <c r="L698" s="101" t="s">
        <v>1801</v>
      </c>
      <c r="M698" s="157"/>
      <c r="N698" s="157"/>
      <c r="O698" s="87"/>
      <c r="P698" s="101" t="str">
        <f t="shared" si="16"/>
        <v>Освоение 97,2%</v>
      </c>
      <c r="Q698" s="158"/>
      <c r="R698" s="50"/>
    </row>
    <row r="699" spans="1:18" ht="99.75" customHeight="1">
      <c r="A699" s="73" t="s">
        <v>442</v>
      </c>
      <c r="B699" s="3" t="s">
        <v>992</v>
      </c>
      <c r="C699" s="39">
        <v>17155.5</v>
      </c>
      <c r="D699" s="39">
        <v>14564.268</v>
      </c>
      <c r="E699" s="39">
        <v>0</v>
      </c>
      <c r="F699" s="39">
        <v>0</v>
      </c>
      <c r="G699" s="39">
        <v>0</v>
      </c>
      <c r="H699" s="39">
        <v>0</v>
      </c>
      <c r="I699" s="39">
        <v>17155.5</v>
      </c>
      <c r="J699" s="39">
        <v>14564.268</v>
      </c>
      <c r="K699" s="39">
        <v>14564.268</v>
      </c>
      <c r="L699" s="101" t="s">
        <v>1802</v>
      </c>
      <c r="M699" s="157"/>
      <c r="N699" s="157"/>
      <c r="O699" s="87"/>
      <c r="P699" s="101" t="str">
        <f t="shared" si="16"/>
        <v>Освоение 84,9%</v>
      </c>
      <c r="Q699" s="158"/>
      <c r="R699" s="50"/>
    </row>
    <row r="700" spans="1:18" ht="99.75" customHeight="1">
      <c r="A700" s="73" t="s">
        <v>443</v>
      </c>
      <c r="B700" s="3" t="s">
        <v>993</v>
      </c>
      <c r="C700" s="39">
        <v>1941.3</v>
      </c>
      <c r="D700" s="39">
        <v>1872.474</v>
      </c>
      <c r="E700" s="39">
        <v>0</v>
      </c>
      <c r="F700" s="39">
        <v>0</v>
      </c>
      <c r="G700" s="39">
        <v>0</v>
      </c>
      <c r="H700" s="39">
        <v>0</v>
      </c>
      <c r="I700" s="39">
        <v>1941.3</v>
      </c>
      <c r="J700" s="39">
        <v>1872.474</v>
      </c>
      <c r="K700" s="39">
        <v>1872.474</v>
      </c>
      <c r="L700" s="101" t="s">
        <v>1440</v>
      </c>
      <c r="M700" s="157"/>
      <c r="N700" s="157"/>
      <c r="O700" s="87"/>
      <c r="P700" s="101" t="str">
        <f t="shared" si="16"/>
        <v>Освоение 96,5%</v>
      </c>
      <c r="Q700" s="158"/>
      <c r="R700" s="50"/>
    </row>
    <row r="701" spans="1:18" ht="99.75" customHeight="1">
      <c r="A701" s="73" t="s">
        <v>444</v>
      </c>
      <c r="B701" s="3" t="s">
        <v>994</v>
      </c>
      <c r="C701" s="39">
        <v>28976.7</v>
      </c>
      <c r="D701" s="39">
        <v>23956.905</v>
      </c>
      <c r="E701" s="39">
        <v>0</v>
      </c>
      <c r="F701" s="39">
        <v>0</v>
      </c>
      <c r="G701" s="39">
        <v>0</v>
      </c>
      <c r="H701" s="39">
        <v>0</v>
      </c>
      <c r="I701" s="39">
        <v>28976.7</v>
      </c>
      <c r="J701" s="39">
        <v>23956.905</v>
      </c>
      <c r="K701" s="39">
        <v>23956.905</v>
      </c>
      <c r="L701" s="101" t="s">
        <v>1803</v>
      </c>
      <c r="M701" s="157"/>
      <c r="N701" s="157"/>
      <c r="O701" s="87"/>
      <c r="P701" s="101" t="str">
        <f t="shared" si="16"/>
        <v>Освоение 82,7%</v>
      </c>
      <c r="Q701" s="158"/>
      <c r="R701" s="50"/>
    </row>
    <row r="702" spans="1:18" ht="99.75" customHeight="1">
      <c r="A702" s="73" t="s">
        <v>445</v>
      </c>
      <c r="B702" s="3" t="s">
        <v>995</v>
      </c>
      <c r="C702" s="39">
        <v>133865.1</v>
      </c>
      <c r="D702" s="39">
        <v>95430.104</v>
      </c>
      <c r="E702" s="39">
        <v>0</v>
      </c>
      <c r="F702" s="39">
        <v>0</v>
      </c>
      <c r="G702" s="39">
        <v>0</v>
      </c>
      <c r="H702" s="39">
        <v>0</v>
      </c>
      <c r="I702" s="39">
        <v>133865.1</v>
      </c>
      <c r="J702" s="39">
        <v>95430.104</v>
      </c>
      <c r="K702" s="39">
        <v>95430.104</v>
      </c>
      <c r="L702" s="101" t="s">
        <v>1517</v>
      </c>
      <c r="M702" s="157"/>
      <c r="N702" s="157"/>
      <c r="O702" s="87"/>
      <c r="P702" s="101" t="str">
        <f t="shared" si="16"/>
        <v>Освоение 71,3%</v>
      </c>
      <c r="Q702" s="158"/>
      <c r="R702" s="50"/>
    </row>
    <row r="703" spans="1:18" ht="99.75" customHeight="1">
      <c r="A703" s="73" t="s">
        <v>446</v>
      </c>
      <c r="B703" s="3" t="s">
        <v>998</v>
      </c>
      <c r="C703" s="39">
        <v>5000</v>
      </c>
      <c r="D703" s="39">
        <v>0</v>
      </c>
      <c r="E703" s="39">
        <v>0</v>
      </c>
      <c r="F703" s="39">
        <v>0</v>
      </c>
      <c r="G703" s="39">
        <v>0</v>
      </c>
      <c r="H703" s="39">
        <v>0</v>
      </c>
      <c r="I703" s="39">
        <v>5000</v>
      </c>
      <c r="J703" s="39">
        <v>0</v>
      </c>
      <c r="K703" s="39">
        <v>0</v>
      </c>
      <c r="L703" s="101" t="s">
        <v>1140</v>
      </c>
      <c r="M703" s="157"/>
      <c r="N703" s="157"/>
      <c r="O703" s="87"/>
      <c r="P703" s="101" t="str">
        <f t="shared" si="16"/>
        <v>Освоение 0,0%</v>
      </c>
      <c r="Q703" s="158"/>
      <c r="R703" s="50"/>
    </row>
    <row r="704" spans="1:18" ht="99.75" customHeight="1">
      <c r="A704" s="73" t="s">
        <v>447</v>
      </c>
      <c r="B704" s="3" t="s">
        <v>996</v>
      </c>
      <c r="C704" s="39">
        <v>50000</v>
      </c>
      <c r="D704" s="39">
        <v>17326.295</v>
      </c>
      <c r="E704" s="39">
        <v>0</v>
      </c>
      <c r="F704" s="39">
        <v>0</v>
      </c>
      <c r="G704" s="39">
        <v>0</v>
      </c>
      <c r="H704" s="39">
        <v>0</v>
      </c>
      <c r="I704" s="39">
        <v>50000</v>
      </c>
      <c r="J704" s="39">
        <v>17326.295</v>
      </c>
      <c r="K704" s="39">
        <v>17326.295</v>
      </c>
      <c r="L704" s="101" t="s">
        <v>1804</v>
      </c>
      <c r="M704" s="157"/>
      <c r="N704" s="157"/>
      <c r="O704" s="87"/>
      <c r="P704" s="101" t="str">
        <f t="shared" si="16"/>
        <v>Освоение 34,7%</v>
      </c>
      <c r="Q704" s="158"/>
      <c r="R704" s="50"/>
    </row>
    <row r="705" spans="1:18" ht="99.75" customHeight="1">
      <c r="A705" s="73" t="s">
        <v>448</v>
      </c>
      <c r="B705" s="3" t="s">
        <v>997</v>
      </c>
      <c r="C705" s="39">
        <v>15000</v>
      </c>
      <c r="D705" s="39">
        <v>0</v>
      </c>
      <c r="E705" s="39">
        <v>0</v>
      </c>
      <c r="F705" s="39">
        <v>0</v>
      </c>
      <c r="G705" s="39">
        <v>0</v>
      </c>
      <c r="H705" s="39">
        <v>0</v>
      </c>
      <c r="I705" s="39">
        <v>15000</v>
      </c>
      <c r="J705" s="39">
        <v>0</v>
      </c>
      <c r="K705" s="39">
        <v>0</v>
      </c>
      <c r="L705" s="101" t="s">
        <v>1140</v>
      </c>
      <c r="M705" s="157"/>
      <c r="N705" s="157"/>
      <c r="O705" s="87"/>
      <c r="P705" s="101" t="str">
        <f t="shared" si="16"/>
        <v>Освоение 0,0%</v>
      </c>
      <c r="Q705" s="158"/>
      <c r="R705" s="50"/>
    </row>
    <row r="706" spans="1:18" ht="99.75" customHeight="1">
      <c r="A706" s="73" t="s">
        <v>449</v>
      </c>
      <c r="B706" s="3" t="s">
        <v>999</v>
      </c>
      <c r="C706" s="39">
        <v>40815.6</v>
      </c>
      <c r="D706" s="39">
        <v>36392.084</v>
      </c>
      <c r="E706" s="39">
        <v>0</v>
      </c>
      <c r="F706" s="39">
        <v>0</v>
      </c>
      <c r="G706" s="39">
        <v>0</v>
      </c>
      <c r="H706" s="39">
        <v>0</v>
      </c>
      <c r="I706" s="39">
        <v>40815.6</v>
      </c>
      <c r="J706" s="39">
        <v>36392.084</v>
      </c>
      <c r="K706" s="39">
        <v>36392.084</v>
      </c>
      <c r="L706" s="101" t="s">
        <v>1399</v>
      </c>
      <c r="M706" s="157"/>
      <c r="N706" s="157"/>
      <c r="O706" s="87"/>
      <c r="P706" s="101" t="str">
        <f t="shared" si="16"/>
        <v>Освоение 89,2%</v>
      </c>
      <c r="Q706" s="158"/>
      <c r="R706" s="50"/>
    </row>
    <row r="707" spans="1:18" ht="99.75" customHeight="1">
      <c r="A707" s="73" t="s">
        <v>450</v>
      </c>
      <c r="B707" s="3" t="s">
        <v>1000</v>
      </c>
      <c r="C707" s="39">
        <v>29999.8</v>
      </c>
      <c r="D707" s="39">
        <v>25157.394</v>
      </c>
      <c r="E707" s="39">
        <v>0</v>
      </c>
      <c r="F707" s="39">
        <v>0</v>
      </c>
      <c r="G707" s="39">
        <v>0</v>
      </c>
      <c r="H707" s="39">
        <v>0</v>
      </c>
      <c r="I707" s="39">
        <v>29999.8</v>
      </c>
      <c r="J707" s="39">
        <v>25157.394</v>
      </c>
      <c r="K707" s="39">
        <v>25157.394</v>
      </c>
      <c r="L707" s="101" t="s">
        <v>1805</v>
      </c>
      <c r="M707" s="157"/>
      <c r="N707" s="157"/>
      <c r="O707" s="87"/>
      <c r="P707" s="101" t="str">
        <f t="shared" si="16"/>
        <v>Освоение 83,9%</v>
      </c>
      <c r="Q707" s="158"/>
      <c r="R707" s="50"/>
    </row>
    <row r="708" spans="1:18" ht="99.75" customHeight="1">
      <c r="A708" s="73" t="s">
        <v>451</v>
      </c>
      <c r="B708" s="3" t="s">
        <v>1001</v>
      </c>
      <c r="C708" s="39">
        <v>7000</v>
      </c>
      <c r="D708" s="39">
        <v>1978.034</v>
      </c>
      <c r="E708" s="39">
        <v>0</v>
      </c>
      <c r="F708" s="39">
        <v>0</v>
      </c>
      <c r="G708" s="39">
        <v>0</v>
      </c>
      <c r="H708" s="39">
        <v>0</v>
      </c>
      <c r="I708" s="39">
        <v>7000</v>
      </c>
      <c r="J708" s="39">
        <v>1978.034</v>
      </c>
      <c r="K708" s="39">
        <v>1978.034</v>
      </c>
      <c r="L708" s="101" t="s">
        <v>1806</v>
      </c>
      <c r="M708" s="157"/>
      <c r="N708" s="157"/>
      <c r="O708" s="87"/>
      <c r="P708" s="101" t="str">
        <f t="shared" si="16"/>
        <v>Освоение 28,3%</v>
      </c>
      <c r="Q708" s="158"/>
      <c r="R708" s="50"/>
    </row>
    <row r="709" spans="1:18" ht="99.75" customHeight="1">
      <c r="A709" s="73" t="s">
        <v>452</v>
      </c>
      <c r="B709" s="3" t="s">
        <v>1002</v>
      </c>
      <c r="C709" s="39">
        <v>3000</v>
      </c>
      <c r="D709" s="39">
        <v>924.137</v>
      </c>
      <c r="E709" s="39">
        <v>0</v>
      </c>
      <c r="F709" s="39">
        <v>0</v>
      </c>
      <c r="G709" s="39">
        <v>0</v>
      </c>
      <c r="H709" s="39">
        <v>0</v>
      </c>
      <c r="I709" s="39">
        <v>3000</v>
      </c>
      <c r="J709" s="39">
        <v>924.137</v>
      </c>
      <c r="K709" s="39">
        <v>924.137</v>
      </c>
      <c r="L709" s="101" t="s">
        <v>1807</v>
      </c>
      <c r="M709" s="157"/>
      <c r="N709" s="157"/>
      <c r="O709" s="87"/>
      <c r="P709" s="101" t="str">
        <f t="shared" si="16"/>
        <v>Освоение 30,8%</v>
      </c>
      <c r="Q709" s="158"/>
      <c r="R709" s="50"/>
    </row>
    <row r="710" spans="1:18" ht="99.75" customHeight="1">
      <c r="A710" s="73" t="s">
        <v>453</v>
      </c>
      <c r="B710" s="3" t="s">
        <v>1003</v>
      </c>
      <c r="C710" s="39">
        <v>3000</v>
      </c>
      <c r="D710" s="39">
        <v>924.137</v>
      </c>
      <c r="E710" s="39">
        <v>0</v>
      </c>
      <c r="F710" s="39">
        <v>0</v>
      </c>
      <c r="G710" s="39">
        <v>0</v>
      </c>
      <c r="H710" s="39">
        <v>0</v>
      </c>
      <c r="I710" s="39">
        <v>3000</v>
      </c>
      <c r="J710" s="39">
        <v>924.137</v>
      </c>
      <c r="K710" s="39">
        <v>924.137</v>
      </c>
      <c r="L710" s="101" t="s">
        <v>1807</v>
      </c>
      <c r="M710" s="157"/>
      <c r="N710" s="157"/>
      <c r="O710" s="87"/>
      <c r="P710" s="101" t="str">
        <f t="shared" si="16"/>
        <v>Освоение 30,8%</v>
      </c>
      <c r="Q710" s="158"/>
      <c r="R710" s="50"/>
    </row>
    <row r="711" spans="1:18" ht="99.75" customHeight="1">
      <c r="A711" s="73" t="s">
        <v>454</v>
      </c>
      <c r="B711" s="3" t="s">
        <v>1004</v>
      </c>
      <c r="C711" s="39">
        <v>3000</v>
      </c>
      <c r="D711" s="39">
        <v>924.137</v>
      </c>
      <c r="E711" s="39">
        <v>0</v>
      </c>
      <c r="F711" s="39">
        <v>0</v>
      </c>
      <c r="G711" s="39">
        <v>0</v>
      </c>
      <c r="H711" s="39">
        <v>0</v>
      </c>
      <c r="I711" s="39">
        <v>3000</v>
      </c>
      <c r="J711" s="39">
        <v>924.137</v>
      </c>
      <c r="K711" s="39">
        <v>924.137</v>
      </c>
      <c r="L711" s="101" t="s">
        <v>1807</v>
      </c>
      <c r="M711" s="157"/>
      <c r="N711" s="157"/>
      <c r="O711" s="87"/>
      <c r="P711" s="101" t="str">
        <f t="shared" si="16"/>
        <v>Освоение 30,8%</v>
      </c>
      <c r="Q711" s="158"/>
      <c r="R711" s="50"/>
    </row>
    <row r="712" spans="1:18" ht="99.75" customHeight="1">
      <c r="A712" s="73" t="s">
        <v>455</v>
      </c>
      <c r="B712" s="3" t="s">
        <v>1005</v>
      </c>
      <c r="C712" s="39">
        <v>3000</v>
      </c>
      <c r="D712" s="39">
        <v>924.137</v>
      </c>
      <c r="E712" s="39">
        <v>0</v>
      </c>
      <c r="F712" s="39">
        <v>0</v>
      </c>
      <c r="G712" s="39">
        <v>0</v>
      </c>
      <c r="H712" s="39">
        <v>0</v>
      </c>
      <c r="I712" s="39">
        <v>3000</v>
      </c>
      <c r="J712" s="39">
        <v>924.137</v>
      </c>
      <c r="K712" s="39">
        <v>924.137</v>
      </c>
      <c r="L712" s="101" t="s">
        <v>1807</v>
      </c>
      <c r="M712" s="157"/>
      <c r="N712" s="157"/>
      <c r="O712" s="87"/>
      <c r="P712" s="101" t="str">
        <f t="shared" si="16"/>
        <v>Освоение 30,8%</v>
      </c>
      <c r="Q712" s="158"/>
      <c r="R712" s="50"/>
    </row>
    <row r="713" spans="1:18" ht="99.75" customHeight="1">
      <c r="A713" s="73" t="s">
        <v>456</v>
      </c>
      <c r="B713" s="3" t="s">
        <v>1007</v>
      </c>
      <c r="C713" s="39">
        <v>1439.9</v>
      </c>
      <c r="D713" s="39">
        <v>0</v>
      </c>
      <c r="E713" s="39">
        <v>0</v>
      </c>
      <c r="F713" s="39">
        <v>0</v>
      </c>
      <c r="G713" s="39">
        <v>0</v>
      </c>
      <c r="H713" s="39">
        <v>0</v>
      </c>
      <c r="I713" s="39">
        <v>1439.9</v>
      </c>
      <c r="J713" s="39">
        <v>0</v>
      </c>
      <c r="K713" s="39">
        <v>0</v>
      </c>
      <c r="L713" s="101" t="s">
        <v>1140</v>
      </c>
      <c r="M713" s="157"/>
      <c r="N713" s="157"/>
      <c r="O713" s="87"/>
      <c r="P713" s="101" t="str">
        <f t="shared" si="16"/>
        <v>Освоение 0,0%</v>
      </c>
      <c r="Q713" s="158"/>
      <c r="R713" s="50"/>
    </row>
    <row r="714" spans="1:18" ht="99.75" customHeight="1">
      <c r="A714" s="73" t="s">
        <v>457</v>
      </c>
      <c r="B714" s="3" t="s">
        <v>1006</v>
      </c>
      <c r="C714" s="39">
        <v>1500</v>
      </c>
      <c r="D714" s="39">
        <v>0</v>
      </c>
      <c r="E714" s="39">
        <v>0</v>
      </c>
      <c r="F714" s="39">
        <v>0</v>
      </c>
      <c r="G714" s="39">
        <v>0</v>
      </c>
      <c r="H714" s="39">
        <v>0</v>
      </c>
      <c r="I714" s="39">
        <v>1500</v>
      </c>
      <c r="J714" s="39">
        <v>0</v>
      </c>
      <c r="K714" s="39">
        <v>0</v>
      </c>
      <c r="L714" s="101" t="s">
        <v>1140</v>
      </c>
      <c r="M714" s="157"/>
      <c r="N714" s="157"/>
      <c r="O714" s="87"/>
      <c r="P714" s="101" t="str">
        <f t="shared" si="16"/>
        <v>Освоение 0,0%</v>
      </c>
      <c r="Q714" s="158"/>
      <c r="R714" s="50"/>
    </row>
    <row r="715" spans="1:18" ht="99.75" customHeight="1">
      <c r="A715" s="73" t="s">
        <v>458</v>
      </c>
      <c r="B715" s="3" t="s">
        <v>1808</v>
      </c>
      <c r="C715" s="39">
        <v>5000</v>
      </c>
      <c r="D715" s="39">
        <v>0</v>
      </c>
      <c r="E715" s="39">
        <v>0</v>
      </c>
      <c r="F715" s="39">
        <v>0</v>
      </c>
      <c r="G715" s="39">
        <v>0</v>
      </c>
      <c r="H715" s="39">
        <v>0</v>
      </c>
      <c r="I715" s="39">
        <v>5000</v>
      </c>
      <c r="J715" s="39">
        <v>0</v>
      </c>
      <c r="K715" s="39">
        <v>0</v>
      </c>
      <c r="L715" s="101" t="s">
        <v>1140</v>
      </c>
      <c r="M715" s="157"/>
      <c r="N715" s="157"/>
      <c r="O715" s="87"/>
      <c r="P715" s="101" t="str">
        <f t="shared" si="16"/>
        <v>Освоение 0,0%</v>
      </c>
      <c r="Q715" s="158"/>
      <c r="R715" s="50"/>
    </row>
    <row r="716" spans="1:18" ht="99.75" customHeight="1">
      <c r="A716" s="73" t="s">
        <v>459</v>
      </c>
      <c r="B716" s="3" t="s">
        <v>1809</v>
      </c>
      <c r="C716" s="39">
        <v>1000</v>
      </c>
      <c r="D716" s="39">
        <v>0</v>
      </c>
      <c r="E716" s="39">
        <v>0</v>
      </c>
      <c r="F716" s="39">
        <v>0</v>
      </c>
      <c r="G716" s="39">
        <v>0</v>
      </c>
      <c r="H716" s="39">
        <v>0</v>
      </c>
      <c r="I716" s="39">
        <v>1000</v>
      </c>
      <c r="J716" s="39">
        <v>0</v>
      </c>
      <c r="K716" s="39">
        <v>0</v>
      </c>
      <c r="L716" s="101" t="s">
        <v>1140</v>
      </c>
      <c r="M716" s="157"/>
      <c r="N716" s="157"/>
      <c r="O716" s="87"/>
      <c r="P716" s="101" t="str">
        <f t="shared" si="16"/>
        <v>Освоение 0,0%</v>
      </c>
      <c r="Q716" s="158"/>
      <c r="R716" s="50"/>
    </row>
    <row r="717" spans="1:18" ht="99.75" customHeight="1">
      <c r="A717" s="73"/>
      <c r="B717" s="3" t="s">
        <v>282</v>
      </c>
      <c r="C717" s="39">
        <v>2000</v>
      </c>
      <c r="D717" s="39">
        <v>0</v>
      </c>
      <c r="E717" s="39">
        <v>0</v>
      </c>
      <c r="F717" s="39">
        <v>0</v>
      </c>
      <c r="G717" s="39">
        <v>0</v>
      </c>
      <c r="H717" s="39">
        <v>0</v>
      </c>
      <c r="I717" s="39">
        <v>2000</v>
      </c>
      <c r="J717" s="39">
        <v>0</v>
      </c>
      <c r="K717" s="39">
        <v>0</v>
      </c>
      <c r="L717" s="101" t="s">
        <v>1140</v>
      </c>
      <c r="M717" s="157"/>
      <c r="N717" s="157"/>
      <c r="O717" s="87"/>
      <c r="P717" s="101" t="str">
        <f t="shared" si="16"/>
        <v>Освоение 0,0%</v>
      </c>
      <c r="Q717" s="158"/>
      <c r="R717" s="50"/>
    </row>
    <row r="718" spans="1:18" ht="99.75" customHeight="1">
      <c r="A718" s="73" t="s">
        <v>460</v>
      </c>
      <c r="B718" s="3" t="s">
        <v>925</v>
      </c>
      <c r="C718" s="39">
        <v>2000</v>
      </c>
      <c r="D718" s="39">
        <v>0</v>
      </c>
      <c r="E718" s="39">
        <v>0</v>
      </c>
      <c r="F718" s="39">
        <v>0</v>
      </c>
      <c r="G718" s="39">
        <v>0</v>
      </c>
      <c r="H718" s="39">
        <v>0</v>
      </c>
      <c r="I718" s="39">
        <v>2000</v>
      </c>
      <c r="J718" s="39">
        <v>0</v>
      </c>
      <c r="K718" s="39">
        <v>0</v>
      </c>
      <c r="L718" s="101" t="s">
        <v>1140</v>
      </c>
      <c r="M718" s="157"/>
      <c r="N718" s="157"/>
      <c r="O718" s="87"/>
      <c r="P718" s="101" t="str">
        <f t="shared" si="16"/>
        <v>Освоение 0,0%</v>
      </c>
      <c r="Q718" s="158"/>
      <c r="R718" s="50"/>
    </row>
    <row r="719" spans="1:18" ht="99.75" customHeight="1">
      <c r="A719" s="73"/>
      <c r="B719" s="3" t="s">
        <v>237</v>
      </c>
      <c r="C719" s="39">
        <v>273561.2</v>
      </c>
      <c r="D719" s="39">
        <v>118059.28513</v>
      </c>
      <c r="E719" s="39">
        <v>0</v>
      </c>
      <c r="F719" s="39">
        <v>0</v>
      </c>
      <c r="G719" s="39">
        <v>0</v>
      </c>
      <c r="H719" s="39">
        <v>0</v>
      </c>
      <c r="I719" s="39">
        <v>273561.2</v>
      </c>
      <c r="J719" s="39">
        <v>118059.28513</v>
      </c>
      <c r="K719" s="39">
        <v>118064.405</v>
      </c>
      <c r="L719" s="101" t="s">
        <v>1213</v>
      </c>
      <c r="M719" s="157"/>
      <c r="N719" s="157"/>
      <c r="O719" s="87"/>
      <c r="P719" s="101" t="str">
        <f t="shared" si="16"/>
        <v>Освоение 43,2%</v>
      </c>
      <c r="Q719" s="158"/>
      <c r="R719" s="50"/>
    </row>
    <row r="720" spans="1:18" ht="99.75" customHeight="1">
      <c r="A720" s="73" t="s">
        <v>461</v>
      </c>
      <c r="B720" s="3" t="s">
        <v>1810</v>
      </c>
      <c r="C720" s="39">
        <v>334.8</v>
      </c>
      <c r="D720" s="39">
        <v>0</v>
      </c>
      <c r="E720" s="39">
        <v>0</v>
      </c>
      <c r="F720" s="39">
        <v>0</v>
      </c>
      <c r="G720" s="39">
        <v>0</v>
      </c>
      <c r="H720" s="39">
        <v>0</v>
      </c>
      <c r="I720" s="39">
        <v>334.8</v>
      </c>
      <c r="J720" s="39">
        <v>0</v>
      </c>
      <c r="K720" s="39">
        <v>0</v>
      </c>
      <c r="L720" s="101" t="s">
        <v>1140</v>
      </c>
      <c r="M720" s="157"/>
      <c r="N720" s="157"/>
      <c r="O720" s="87"/>
      <c r="P720" s="101" t="str">
        <f t="shared" si="16"/>
        <v>Освоение 0,0%</v>
      </c>
      <c r="Q720" s="158"/>
      <c r="R720" s="50"/>
    </row>
    <row r="721" spans="1:18" ht="99.75" customHeight="1">
      <c r="A721" s="73" t="s">
        <v>462</v>
      </c>
      <c r="B721" s="3" t="s">
        <v>1008</v>
      </c>
      <c r="C721" s="39">
        <v>3809.1</v>
      </c>
      <c r="D721" s="39">
        <v>0</v>
      </c>
      <c r="E721" s="39">
        <v>0</v>
      </c>
      <c r="F721" s="39">
        <v>0</v>
      </c>
      <c r="G721" s="39">
        <v>0</v>
      </c>
      <c r="H721" s="39">
        <v>0</v>
      </c>
      <c r="I721" s="39">
        <v>3809.1</v>
      </c>
      <c r="J721" s="39">
        <v>0</v>
      </c>
      <c r="K721" s="39">
        <v>0</v>
      </c>
      <c r="L721" s="101" t="s">
        <v>1140</v>
      </c>
      <c r="M721" s="157"/>
      <c r="N721" s="157"/>
      <c r="O721" s="87"/>
      <c r="P721" s="101" t="str">
        <f t="shared" si="16"/>
        <v>Освоение 0,0%</v>
      </c>
      <c r="Q721" s="158"/>
      <c r="R721" s="50">
        <v>3064785.30993</v>
      </c>
    </row>
    <row r="722" spans="1:18" ht="99.75" customHeight="1">
      <c r="A722" s="73" t="s">
        <v>463</v>
      </c>
      <c r="B722" s="3" t="s">
        <v>1009</v>
      </c>
      <c r="C722" s="39">
        <v>1372.7</v>
      </c>
      <c r="D722" s="39">
        <v>0</v>
      </c>
      <c r="E722" s="39">
        <v>0</v>
      </c>
      <c r="F722" s="39">
        <v>0</v>
      </c>
      <c r="G722" s="39">
        <v>0</v>
      </c>
      <c r="H722" s="39">
        <v>0</v>
      </c>
      <c r="I722" s="39">
        <v>1372.7</v>
      </c>
      <c r="J722" s="39">
        <v>0</v>
      </c>
      <c r="K722" s="39">
        <v>0</v>
      </c>
      <c r="L722" s="101" t="s">
        <v>1140</v>
      </c>
      <c r="M722" s="157"/>
      <c r="N722" s="157"/>
      <c r="O722" s="87"/>
      <c r="P722" s="101" t="str">
        <f t="shared" si="16"/>
        <v>Освоение 0,0%</v>
      </c>
      <c r="Q722" s="158"/>
      <c r="R722" s="50">
        <v>223551.368</v>
      </c>
    </row>
    <row r="723" spans="1:18" ht="99.75" customHeight="1">
      <c r="A723" s="73" t="s">
        <v>464</v>
      </c>
      <c r="B723" s="3" t="s">
        <v>1811</v>
      </c>
      <c r="C723" s="39">
        <v>1466.9</v>
      </c>
      <c r="D723" s="39">
        <v>0</v>
      </c>
      <c r="E723" s="39">
        <v>0</v>
      </c>
      <c r="F723" s="39">
        <v>0</v>
      </c>
      <c r="G723" s="39">
        <v>0</v>
      </c>
      <c r="H723" s="39">
        <v>0</v>
      </c>
      <c r="I723" s="39">
        <v>1466.9</v>
      </c>
      <c r="J723" s="39">
        <v>0</v>
      </c>
      <c r="K723" s="39">
        <v>0</v>
      </c>
      <c r="L723" s="101" t="s">
        <v>1140</v>
      </c>
      <c r="M723" s="157"/>
      <c r="N723" s="157"/>
      <c r="O723" s="87"/>
      <c r="P723" s="101" t="str">
        <f t="shared" si="16"/>
        <v>Освоение 0,0%</v>
      </c>
      <c r="Q723" s="158"/>
      <c r="R723" s="50">
        <v>0</v>
      </c>
    </row>
    <row r="724" spans="1:18" ht="99.75" customHeight="1">
      <c r="A724" s="73" t="s">
        <v>465</v>
      </c>
      <c r="B724" s="3" t="s">
        <v>1812</v>
      </c>
      <c r="C724" s="39">
        <v>1023.9</v>
      </c>
      <c r="D724" s="39">
        <v>0</v>
      </c>
      <c r="E724" s="39">
        <v>0</v>
      </c>
      <c r="F724" s="39">
        <v>0</v>
      </c>
      <c r="G724" s="39">
        <v>0</v>
      </c>
      <c r="H724" s="39">
        <v>0</v>
      </c>
      <c r="I724" s="39">
        <v>1023.9</v>
      </c>
      <c r="J724" s="39">
        <v>0</v>
      </c>
      <c r="K724" s="39">
        <v>0</v>
      </c>
      <c r="L724" s="101" t="s">
        <v>1140</v>
      </c>
      <c r="M724" s="157"/>
      <c r="N724" s="157"/>
      <c r="O724" s="87"/>
      <c r="P724" s="101" t="str">
        <f t="shared" si="16"/>
        <v>Освоение 0,0%</v>
      </c>
      <c r="Q724" s="158"/>
      <c r="R724" s="50">
        <v>45028.479</v>
      </c>
    </row>
    <row r="725" spans="1:18" ht="99.75" customHeight="1">
      <c r="A725" s="73" t="s">
        <v>1813</v>
      </c>
      <c r="B725" s="3" t="s">
        <v>1010</v>
      </c>
      <c r="C725" s="39">
        <v>2272.1</v>
      </c>
      <c r="D725" s="39">
        <v>0</v>
      </c>
      <c r="E725" s="39">
        <v>0</v>
      </c>
      <c r="F725" s="39">
        <v>0</v>
      </c>
      <c r="G725" s="39">
        <v>0</v>
      </c>
      <c r="H725" s="39">
        <v>0</v>
      </c>
      <c r="I725" s="39">
        <v>2272.1</v>
      </c>
      <c r="J725" s="39">
        <v>0</v>
      </c>
      <c r="K725" s="39">
        <v>0</v>
      </c>
      <c r="L725" s="101" t="s">
        <v>1140</v>
      </c>
      <c r="M725" s="157"/>
      <c r="N725" s="157"/>
      <c r="O725" s="87"/>
      <c r="P725" s="101" t="str">
        <f t="shared" si="16"/>
        <v>Освоение 0,0%</v>
      </c>
      <c r="Q725" s="158"/>
      <c r="R725" s="50">
        <v>99946.688</v>
      </c>
    </row>
    <row r="726" spans="1:18" ht="99.75" customHeight="1">
      <c r="A726" s="73" t="s">
        <v>1814</v>
      </c>
      <c r="B726" s="3" t="s">
        <v>1011</v>
      </c>
      <c r="C726" s="39">
        <v>3275</v>
      </c>
      <c r="D726" s="39">
        <v>0</v>
      </c>
      <c r="E726" s="39">
        <v>0</v>
      </c>
      <c r="F726" s="39">
        <v>0</v>
      </c>
      <c r="G726" s="39">
        <v>0</v>
      </c>
      <c r="H726" s="39">
        <v>0</v>
      </c>
      <c r="I726" s="39">
        <v>3275</v>
      </c>
      <c r="J726" s="39">
        <v>0</v>
      </c>
      <c r="K726" s="39">
        <v>0</v>
      </c>
      <c r="L726" s="101" t="s">
        <v>1140</v>
      </c>
      <c r="M726" s="157"/>
      <c r="N726" s="157"/>
      <c r="O726" s="87"/>
      <c r="P726" s="101" t="str">
        <f t="shared" si="16"/>
        <v>Освоение 0,0%</v>
      </c>
      <c r="Q726" s="158"/>
      <c r="R726" s="50">
        <v>16999.246</v>
      </c>
    </row>
    <row r="727" spans="1:18" ht="99.75" customHeight="1">
      <c r="A727" s="73" t="s">
        <v>1815</v>
      </c>
      <c r="B727" s="3" t="s">
        <v>1816</v>
      </c>
      <c r="C727" s="39">
        <v>1323.4</v>
      </c>
      <c r="D727" s="39">
        <v>0</v>
      </c>
      <c r="E727" s="39">
        <v>0</v>
      </c>
      <c r="F727" s="39">
        <v>0</v>
      </c>
      <c r="G727" s="39">
        <v>0</v>
      </c>
      <c r="H727" s="39">
        <v>0</v>
      </c>
      <c r="I727" s="39">
        <v>1323.4</v>
      </c>
      <c r="J727" s="39">
        <v>0</v>
      </c>
      <c r="K727" s="39">
        <v>0</v>
      </c>
      <c r="L727" s="101" t="s">
        <v>619</v>
      </c>
      <c r="M727" s="157"/>
      <c r="N727" s="157"/>
      <c r="O727" s="87"/>
      <c r="P727" s="101" t="str">
        <f aca="true" t="shared" si="17" ref="P727:P790">L727</f>
        <v>Проект утвержден</v>
      </c>
      <c r="Q727" s="158"/>
      <c r="R727" s="50">
        <v>0</v>
      </c>
    </row>
    <row r="728" spans="1:18" ht="99.75" customHeight="1">
      <c r="A728" s="73" t="s">
        <v>1817</v>
      </c>
      <c r="B728" s="3" t="s">
        <v>1012</v>
      </c>
      <c r="C728" s="39">
        <v>146552.3</v>
      </c>
      <c r="D728" s="39">
        <v>94484.836</v>
      </c>
      <c r="E728" s="39">
        <v>0</v>
      </c>
      <c r="F728" s="39">
        <v>0</v>
      </c>
      <c r="G728" s="39">
        <v>0</v>
      </c>
      <c r="H728" s="39">
        <v>0</v>
      </c>
      <c r="I728" s="39">
        <v>146552.3</v>
      </c>
      <c r="J728" s="39">
        <v>94484.836</v>
      </c>
      <c r="K728" s="39">
        <v>94489.956</v>
      </c>
      <c r="L728" s="101" t="s">
        <v>1818</v>
      </c>
      <c r="M728" s="157"/>
      <c r="N728" s="157"/>
      <c r="O728" s="87"/>
      <c r="P728" s="101" t="str">
        <f t="shared" si="17"/>
        <v>Освоение 64,5%</v>
      </c>
      <c r="Q728" s="158"/>
      <c r="R728" s="50">
        <v>18820.804</v>
      </c>
    </row>
    <row r="729" spans="1:18" ht="99.75" customHeight="1">
      <c r="A729" s="73" t="s">
        <v>1819</v>
      </c>
      <c r="B729" s="3" t="s">
        <v>1013</v>
      </c>
      <c r="C729" s="39">
        <v>27202.9</v>
      </c>
      <c r="D729" s="39">
        <v>0</v>
      </c>
      <c r="E729" s="39">
        <v>0</v>
      </c>
      <c r="F729" s="39">
        <v>0</v>
      </c>
      <c r="G729" s="39">
        <v>0</v>
      </c>
      <c r="H729" s="39">
        <v>0</v>
      </c>
      <c r="I729" s="39">
        <v>27202.9</v>
      </c>
      <c r="J729" s="39">
        <v>0</v>
      </c>
      <c r="K729" s="39">
        <v>0</v>
      </c>
      <c r="L729" s="101" t="s">
        <v>1140</v>
      </c>
      <c r="M729" s="157"/>
      <c r="N729" s="157"/>
      <c r="O729" s="87"/>
      <c r="P729" s="101" t="str">
        <f t="shared" si="17"/>
        <v>Освоение 0,0%</v>
      </c>
      <c r="Q729" s="158"/>
      <c r="R729" s="50">
        <v>42756.151</v>
      </c>
    </row>
    <row r="730" spans="1:18" ht="99.75" customHeight="1">
      <c r="A730" s="73" t="s">
        <v>1820</v>
      </c>
      <c r="B730" s="3" t="s">
        <v>1821</v>
      </c>
      <c r="C730" s="39">
        <v>33121.9</v>
      </c>
      <c r="D730" s="39">
        <v>23574.44913</v>
      </c>
      <c r="E730" s="39">
        <v>0</v>
      </c>
      <c r="F730" s="39">
        <v>0</v>
      </c>
      <c r="G730" s="39">
        <v>0</v>
      </c>
      <c r="H730" s="39">
        <v>0</v>
      </c>
      <c r="I730" s="39">
        <v>33121.9</v>
      </c>
      <c r="J730" s="39">
        <v>23574.44913</v>
      </c>
      <c r="K730" s="39">
        <v>23574.449</v>
      </c>
      <c r="L730" s="101" t="s">
        <v>1822</v>
      </c>
      <c r="M730" s="157"/>
      <c r="N730" s="157"/>
      <c r="O730" s="87"/>
      <c r="P730" s="101" t="str">
        <f t="shared" si="17"/>
        <v>Освоение 71,2%</v>
      </c>
      <c r="Q730" s="158"/>
      <c r="R730" s="50">
        <v>0</v>
      </c>
    </row>
    <row r="731" spans="1:18" ht="99.75" customHeight="1">
      <c r="A731" s="73" t="s">
        <v>1823</v>
      </c>
      <c r="B731" s="3" t="s">
        <v>1014</v>
      </c>
      <c r="C731" s="39">
        <v>4883</v>
      </c>
      <c r="D731" s="39">
        <v>0</v>
      </c>
      <c r="E731" s="39">
        <v>0</v>
      </c>
      <c r="F731" s="39">
        <v>0</v>
      </c>
      <c r="G731" s="39">
        <v>0</v>
      </c>
      <c r="H731" s="39">
        <v>0</v>
      </c>
      <c r="I731" s="39">
        <v>4883</v>
      </c>
      <c r="J731" s="39">
        <v>0</v>
      </c>
      <c r="K731" s="39">
        <v>0</v>
      </c>
      <c r="L731" s="101" t="s">
        <v>1140</v>
      </c>
      <c r="M731" s="157"/>
      <c r="N731" s="157"/>
      <c r="O731" s="87"/>
      <c r="P731" s="101" t="str">
        <f t="shared" si="17"/>
        <v>Освоение 0,0%</v>
      </c>
      <c r="Q731" s="158"/>
      <c r="R731" s="50">
        <v>0</v>
      </c>
    </row>
    <row r="732" spans="1:18" ht="99.75" customHeight="1">
      <c r="A732" s="73" t="s">
        <v>1824</v>
      </c>
      <c r="B732" s="3" t="s">
        <v>1015</v>
      </c>
      <c r="C732" s="39">
        <v>46923.2</v>
      </c>
      <c r="D732" s="39">
        <v>0</v>
      </c>
      <c r="E732" s="39">
        <v>0</v>
      </c>
      <c r="F732" s="39">
        <v>0</v>
      </c>
      <c r="G732" s="39">
        <v>0</v>
      </c>
      <c r="H732" s="39">
        <v>0</v>
      </c>
      <c r="I732" s="39">
        <v>46923.2</v>
      </c>
      <c r="J732" s="39">
        <v>0</v>
      </c>
      <c r="K732" s="39">
        <v>0</v>
      </c>
      <c r="L732" s="101" t="s">
        <v>1140</v>
      </c>
      <c r="M732" s="157"/>
      <c r="N732" s="157"/>
      <c r="O732" s="87"/>
      <c r="P732" s="101" t="str">
        <f t="shared" si="17"/>
        <v>Освоение 0,0%</v>
      </c>
      <c r="Q732" s="158"/>
      <c r="R732" s="50">
        <v>0</v>
      </c>
    </row>
    <row r="733" spans="1:18" ht="99.75" customHeight="1">
      <c r="A733" s="73"/>
      <c r="B733" s="3" t="s">
        <v>269</v>
      </c>
      <c r="C733" s="39">
        <v>266751.7</v>
      </c>
      <c r="D733" s="39">
        <v>223970.132</v>
      </c>
      <c r="E733" s="39">
        <v>0</v>
      </c>
      <c r="F733" s="39">
        <v>0</v>
      </c>
      <c r="G733" s="39">
        <v>0</v>
      </c>
      <c r="H733" s="39">
        <v>0</v>
      </c>
      <c r="I733" s="39">
        <v>266751.7</v>
      </c>
      <c r="J733" s="39">
        <v>223970.132</v>
      </c>
      <c r="K733" s="39">
        <v>225838.405</v>
      </c>
      <c r="L733" s="101" t="s">
        <v>1825</v>
      </c>
      <c r="M733" s="157"/>
      <c r="N733" s="157"/>
      <c r="O733" s="87"/>
      <c r="P733" s="101" t="str">
        <f t="shared" si="17"/>
        <v>Освоение 84,7%</v>
      </c>
      <c r="Q733" s="158"/>
      <c r="R733" s="50">
        <v>0</v>
      </c>
    </row>
    <row r="734" spans="1:18" ht="99.75" customHeight="1">
      <c r="A734" s="73" t="s">
        <v>1826</v>
      </c>
      <c r="B734" s="3" t="s">
        <v>1016</v>
      </c>
      <c r="C734" s="39">
        <v>106.4</v>
      </c>
      <c r="D734" s="39">
        <v>0</v>
      </c>
      <c r="E734" s="39">
        <v>0</v>
      </c>
      <c r="F734" s="39">
        <v>0</v>
      </c>
      <c r="G734" s="39">
        <v>0</v>
      </c>
      <c r="H734" s="39">
        <v>0</v>
      </c>
      <c r="I734" s="39">
        <v>106.4</v>
      </c>
      <c r="J734" s="39">
        <v>0</v>
      </c>
      <c r="K734" s="39">
        <v>0</v>
      </c>
      <c r="L734" s="101" t="s">
        <v>1140</v>
      </c>
      <c r="M734" s="157"/>
      <c r="N734" s="157"/>
      <c r="O734" s="87"/>
      <c r="P734" s="101" t="str">
        <f t="shared" si="17"/>
        <v>Освоение 0,0%</v>
      </c>
      <c r="Q734" s="158"/>
      <c r="R734" s="50">
        <v>0</v>
      </c>
    </row>
    <row r="735" spans="1:18" ht="99.75" customHeight="1">
      <c r="A735" s="73" t="s">
        <v>1827</v>
      </c>
      <c r="B735" s="3" t="s">
        <v>1828</v>
      </c>
      <c r="C735" s="39">
        <v>2303</v>
      </c>
      <c r="D735" s="39">
        <v>0</v>
      </c>
      <c r="E735" s="39">
        <v>0</v>
      </c>
      <c r="F735" s="39">
        <v>0</v>
      </c>
      <c r="G735" s="39">
        <v>0</v>
      </c>
      <c r="H735" s="39">
        <v>0</v>
      </c>
      <c r="I735" s="39">
        <v>2303</v>
      </c>
      <c r="J735" s="39">
        <v>0</v>
      </c>
      <c r="K735" s="39">
        <v>0</v>
      </c>
      <c r="L735" s="101" t="s">
        <v>1140</v>
      </c>
      <c r="M735" s="157"/>
      <c r="N735" s="157"/>
      <c r="O735" s="87"/>
      <c r="P735" s="101" t="str">
        <f t="shared" si="17"/>
        <v>Освоение 0,0%</v>
      </c>
      <c r="Q735" s="158"/>
      <c r="R735" s="50">
        <v>0</v>
      </c>
    </row>
    <row r="736" spans="1:18" ht="99.75" customHeight="1">
      <c r="A736" s="73" t="s">
        <v>1829</v>
      </c>
      <c r="B736" s="3" t="s">
        <v>1017</v>
      </c>
      <c r="C736" s="39">
        <v>25051</v>
      </c>
      <c r="D736" s="39">
        <v>5859.844</v>
      </c>
      <c r="E736" s="39">
        <v>0</v>
      </c>
      <c r="F736" s="39">
        <v>0</v>
      </c>
      <c r="G736" s="39">
        <v>0</v>
      </c>
      <c r="H736" s="39">
        <v>0</v>
      </c>
      <c r="I736" s="39">
        <v>25051</v>
      </c>
      <c r="J736" s="39">
        <v>5859.844</v>
      </c>
      <c r="K736" s="39">
        <v>7657.377</v>
      </c>
      <c r="L736" s="101" t="s">
        <v>1830</v>
      </c>
      <c r="M736" s="157"/>
      <c r="N736" s="157"/>
      <c r="O736" s="87"/>
      <c r="P736" s="101" t="str">
        <f t="shared" si="17"/>
        <v>Освоение 30,6%</v>
      </c>
      <c r="Q736" s="158"/>
      <c r="R736" s="50">
        <v>0</v>
      </c>
    </row>
    <row r="737" spans="1:18" ht="99.75" customHeight="1">
      <c r="A737" s="73" t="s">
        <v>1831</v>
      </c>
      <c r="B737" s="3" t="s">
        <v>1018</v>
      </c>
      <c r="C737" s="39">
        <v>37729.7</v>
      </c>
      <c r="D737" s="39">
        <v>36987.566</v>
      </c>
      <c r="E737" s="39">
        <v>0</v>
      </c>
      <c r="F737" s="39">
        <v>0</v>
      </c>
      <c r="G737" s="39">
        <v>0</v>
      </c>
      <c r="H737" s="39">
        <v>0</v>
      </c>
      <c r="I737" s="39">
        <v>37729.7</v>
      </c>
      <c r="J737" s="39">
        <v>36987.566</v>
      </c>
      <c r="K737" s="39">
        <v>36987.566</v>
      </c>
      <c r="L737" s="101" t="s">
        <v>1769</v>
      </c>
      <c r="M737" s="157"/>
      <c r="N737" s="157"/>
      <c r="O737" s="87"/>
      <c r="P737" s="101" t="str">
        <f t="shared" si="17"/>
        <v>Освоение 98,0%</v>
      </c>
      <c r="Q737" s="158"/>
      <c r="R737" s="50">
        <v>0</v>
      </c>
    </row>
    <row r="738" spans="1:18" ht="99.75" customHeight="1">
      <c r="A738" s="73" t="s">
        <v>1832</v>
      </c>
      <c r="B738" s="3" t="s">
        <v>1019</v>
      </c>
      <c r="C738" s="39">
        <v>28420.7</v>
      </c>
      <c r="D738" s="39">
        <v>27867.355</v>
      </c>
      <c r="E738" s="39">
        <v>0</v>
      </c>
      <c r="F738" s="39">
        <v>0</v>
      </c>
      <c r="G738" s="39">
        <v>0</v>
      </c>
      <c r="H738" s="39">
        <v>0</v>
      </c>
      <c r="I738" s="39">
        <v>28420.7</v>
      </c>
      <c r="J738" s="39">
        <v>27867.355</v>
      </c>
      <c r="K738" s="39">
        <v>27867.355</v>
      </c>
      <c r="L738" s="101" t="s">
        <v>1833</v>
      </c>
      <c r="M738" s="157"/>
      <c r="N738" s="157"/>
      <c r="O738" s="87"/>
      <c r="P738" s="101" t="str">
        <f t="shared" si="17"/>
        <v>Освоение 98,1%</v>
      </c>
      <c r="Q738" s="158"/>
      <c r="R738" s="50">
        <v>282832.1</v>
      </c>
    </row>
    <row r="739" spans="1:18" ht="99.75" customHeight="1">
      <c r="A739" s="73" t="s">
        <v>1834</v>
      </c>
      <c r="B739" s="3" t="s">
        <v>1020</v>
      </c>
      <c r="C739" s="39">
        <v>43616.4</v>
      </c>
      <c r="D739" s="39">
        <v>42756.02</v>
      </c>
      <c r="E739" s="39">
        <v>0</v>
      </c>
      <c r="F739" s="39">
        <v>0</v>
      </c>
      <c r="G739" s="39">
        <v>0</v>
      </c>
      <c r="H739" s="39">
        <v>0</v>
      </c>
      <c r="I739" s="39">
        <v>43616.4</v>
      </c>
      <c r="J739" s="39">
        <v>42756.02</v>
      </c>
      <c r="K739" s="39">
        <v>42756.02</v>
      </c>
      <c r="L739" s="101" t="s">
        <v>1769</v>
      </c>
      <c r="M739" s="157"/>
      <c r="N739" s="157"/>
      <c r="O739" s="87"/>
      <c r="P739" s="101" t="str">
        <f t="shared" si="17"/>
        <v>Освоение 98,0%</v>
      </c>
      <c r="Q739" s="158"/>
      <c r="R739" s="50">
        <v>282832.1</v>
      </c>
    </row>
    <row r="740" spans="1:18" ht="99.75" customHeight="1">
      <c r="A740" s="73" t="s">
        <v>1835</v>
      </c>
      <c r="B740" s="3" t="s">
        <v>1021</v>
      </c>
      <c r="C740" s="39">
        <v>42524.9</v>
      </c>
      <c r="D740" s="39">
        <v>41602.137</v>
      </c>
      <c r="E740" s="39">
        <v>0</v>
      </c>
      <c r="F740" s="39">
        <v>0</v>
      </c>
      <c r="G740" s="39">
        <v>0</v>
      </c>
      <c r="H740" s="39">
        <v>0</v>
      </c>
      <c r="I740" s="39">
        <v>42524.9</v>
      </c>
      <c r="J740" s="39">
        <v>41602.137</v>
      </c>
      <c r="K740" s="39">
        <v>41672.877</v>
      </c>
      <c r="L740" s="101" t="s">
        <v>1769</v>
      </c>
      <c r="M740" s="157"/>
      <c r="N740" s="157"/>
      <c r="O740" s="87"/>
      <c r="P740" s="101" t="str">
        <f t="shared" si="17"/>
        <v>Освоение 98,0%</v>
      </c>
      <c r="Q740" s="158"/>
      <c r="R740" s="50">
        <v>492115.77782</v>
      </c>
    </row>
    <row r="741" spans="1:18" ht="99.75" customHeight="1">
      <c r="A741" s="73" t="s">
        <v>1836</v>
      </c>
      <c r="B741" s="3" t="s">
        <v>1022</v>
      </c>
      <c r="C741" s="39">
        <v>17054.6</v>
      </c>
      <c r="D741" s="39">
        <v>16723.375</v>
      </c>
      <c r="E741" s="39">
        <v>0</v>
      </c>
      <c r="F741" s="39">
        <v>0</v>
      </c>
      <c r="G741" s="39">
        <v>0</v>
      </c>
      <c r="H741" s="39">
        <v>0</v>
      </c>
      <c r="I741" s="39">
        <v>17054.6</v>
      </c>
      <c r="J741" s="39">
        <v>16723.375</v>
      </c>
      <c r="K741" s="39">
        <v>16723.375</v>
      </c>
      <c r="L741" s="101" t="s">
        <v>1833</v>
      </c>
      <c r="M741" s="157"/>
      <c r="N741" s="157"/>
      <c r="O741" s="87"/>
      <c r="P741" s="101" t="str">
        <f t="shared" si="17"/>
        <v>Освоение 98,1%</v>
      </c>
      <c r="Q741" s="158"/>
      <c r="R741" s="50">
        <v>492115.77782</v>
      </c>
    </row>
    <row r="742" spans="1:18" ht="99.75" customHeight="1">
      <c r="A742" s="73" t="s">
        <v>1837</v>
      </c>
      <c r="B742" s="3" t="s">
        <v>1023</v>
      </c>
      <c r="C742" s="39">
        <v>13717.5</v>
      </c>
      <c r="D742" s="39">
        <v>13448.22</v>
      </c>
      <c r="E742" s="39">
        <v>0</v>
      </c>
      <c r="F742" s="39">
        <v>0</v>
      </c>
      <c r="G742" s="39">
        <v>0</v>
      </c>
      <c r="H742" s="39">
        <v>0</v>
      </c>
      <c r="I742" s="39">
        <v>13717.5</v>
      </c>
      <c r="J742" s="39">
        <v>13448.22</v>
      </c>
      <c r="K742" s="39">
        <v>13448.22</v>
      </c>
      <c r="L742" s="101" t="s">
        <v>1769</v>
      </c>
      <c r="M742" s="157"/>
      <c r="N742" s="157"/>
      <c r="O742" s="87"/>
      <c r="P742" s="101" t="str">
        <f t="shared" si="17"/>
        <v>Освоение 98,0%</v>
      </c>
      <c r="Q742" s="158"/>
      <c r="R742" s="50">
        <v>0</v>
      </c>
    </row>
    <row r="743" spans="1:18" ht="99.75" customHeight="1">
      <c r="A743" s="73" t="s">
        <v>1838</v>
      </c>
      <c r="B743" s="3" t="s">
        <v>1024</v>
      </c>
      <c r="C743" s="39">
        <v>38612.7</v>
      </c>
      <c r="D743" s="39">
        <v>36581.647</v>
      </c>
      <c r="E743" s="39">
        <v>0</v>
      </c>
      <c r="F743" s="39">
        <v>0</v>
      </c>
      <c r="G743" s="39">
        <v>0</v>
      </c>
      <c r="H743" s="39">
        <v>0</v>
      </c>
      <c r="I743" s="39">
        <v>38612.7</v>
      </c>
      <c r="J743" s="39">
        <v>36581.647</v>
      </c>
      <c r="K743" s="39">
        <v>36581.647</v>
      </c>
      <c r="L743" s="101" t="s">
        <v>1839</v>
      </c>
      <c r="M743" s="157"/>
      <c r="N743" s="157"/>
      <c r="O743" s="87"/>
      <c r="P743" s="101" t="str">
        <f t="shared" si="17"/>
        <v>Освоение 94,7%</v>
      </c>
      <c r="Q743" s="158"/>
      <c r="R743" s="50">
        <v>0</v>
      </c>
    </row>
    <row r="744" spans="1:18" ht="99.75" customHeight="1">
      <c r="A744" s="73" t="s">
        <v>1840</v>
      </c>
      <c r="B744" s="3" t="s">
        <v>1025</v>
      </c>
      <c r="C744" s="39">
        <v>875.6</v>
      </c>
      <c r="D744" s="39">
        <v>875.547</v>
      </c>
      <c r="E744" s="39">
        <v>0</v>
      </c>
      <c r="F744" s="39">
        <v>0</v>
      </c>
      <c r="G744" s="39">
        <v>0</v>
      </c>
      <c r="H744" s="39">
        <v>0</v>
      </c>
      <c r="I744" s="39">
        <v>875.6</v>
      </c>
      <c r="J744" s="39">
        <v>875.547</v>
      </c>
      <c r="K744" s="39">
        <v>875.547</v>
      </c>
      <c r="L744" s="101" t="s">
        <v>619</v>
      </c>
      <c r="M744" s="157"/>
      <c r="N744" s="157"/>
      <c r="O744" s="87"/>
      <c r="P744" s="101" t="str">
        <f t="shared" si="17"/>
        <v>Проект утвержден</v>
      </c>
      <c r="Q744" s="158"/>
      <c r="R744" s="50">
        <v>1859649.04211</v>
      </c>
    </row>
    <row r="745" spans="1:18" ht="99.75" customHeight="1">
      <c r="A745" s="73" t="s">
        <v>1841</v>
      </c>
      <c r="B745" s="3" t="s">
        <v>1026</v>
      </c>
      <c r="C745" s="39">
        <v>1268.5</v>
      </c>
      <c r="D745" s="39">
        <v>1268.421</v>
      </c>
      <c r="E745" s="39">
        <v>0</v>
      </c>
      <c r="F745" s="39">
        <v>0</v>
      </c>
      <c r="G745" s="39">
        <v>0</v>
      </c>
      <c r="H745" s="39">
        <v>0</v>
      </c>
      <c r="I745" s="39">
        <v>1268.5</v>
      </c>
      <c r="J745" s="39">
        <v>1268.421</v>
      </c>
      <c r="K745" s="39">
        <v>1268.421</v>
      </c>
      <c r="L745" s="101" t="s">
        <v>619</v>
      </c>
      <c r="M745" s="157"/>
      <c r="N745" s="157"/>
      <c r="O745" s="87"/>
      <c r="P745" s="101" t="str">
        <f t="shared" si="17"/>
        <v>Проект утвержден</v>
      </c>
      <c r="Q745" s="158"/>
      <c r="R745" s="50">
        <v>1859649.04211</v>
      </c>
    </row>
    <row r="746" spans="1:18" ht="99.75" customHeight="1">
      <c r="A746" s="73" t="s">
        <v>1842</v>
      </c>
      <c r="B746" s="3" t="s">
        <v>1843</v>
      </c>
      <c r="C746" s="39">
        <v>11271.5</v>
      </c>
      <c r="D746" s="39">
        <v>0</v>
      </c>
      <c r="E746" s="39">
        <v>0</v>
      </c>
      <c r="F746" s="39">
        <v>0</v>
      </c>
      <c r="G746" s="39">
        <v>0</v>
      </c>
      <c r="H746" s="39">
        <v>0</v>
      </c>
      <c r="I746" s="39">
        <v>11271.5</v>
      </c>
      <c r="J746" s="39">
        <v>0</v>
      </c>
      <c r="K746" s="39">
        <v>0</v>
      </c>
      <c r="L746" s="101" t="s">
        <v>1140</v>
      </c>
      <c r="M746" s="157"/>
      <c r="N746" s="157"/>
      <c r="O746" s="87"/>
      <c r="P746" s="101" t="str">
        <f t="shared" si="17"/>
        <v>Освоение 0,0%</v>
      </c>
      <c r="Q746" s="158"/>
      <c r="R746" s="50">
        <v>206637.022</v>
      </c>
    </row>
    <row r="747" spans="1:18" ht="99.75" customHeight="1">
      <c r="A747" s="73" t="s">
        <v>1844</v>
      </c>
      <c r="B747" s="3" t="s">
        <v>1027</v>
      </c>
      <c r="C747" s="39">
        <v>199.2</v>
      </c>
      <c r="D747" s="39">
        <v>0</v>
      </c>
      <c r="E747" s="39">
        <v>0</v>
      </c>
      <c r="F747" s="39">
        <v>0</v>
      </c>
      <c r="G747" s="39">
        <v>0</v>
      </c>
      <c r="H747" s="39">
        <v>0</v>
      </c>
      <c r="I747" s="39">
        <v>199.2</v>
      </c>
      <c r="J747" s="39">
        <v>0</v>
      </c>
      <c r="K747" s="39">
        <v>0</v>
      </c>
      <c r="L747" s="101" t="s">
        <v>619</v>
      </c>
      <c r="M747" s="157"/>
      <c r="N747" s="157"/>
      <c r="O747" s="87"/>
      <c r="P747" s="101" t="str">
        <f t="shared" si="17"/>
        <v>Проект утвержден</v>
      </c>
      <c r="Q747" s="158"/>
      <c r="R747" s="50">
        <v>206637.022</v>
      </c>
    </row>
    <row r="748" spans="1:18" ht="99.75" customHeight="1">
      <c r="A748" s="73" t="s">
        <v>1845</v>
      </c>
      <c r="B748" s="3" t="s">
        <v>1846</v>
      </c>
      <c r="C748" s="39">
        <v>4000</v>
      </c>
      <c r="D748" s="39">
        <v>0</v>
      </c>
      <c r="E748" s="39">
        <v>0</v>
      </c>
      <c r="F748" s="39">
        <v>0</v>
      </c>
      <c r="G748" s="39">
        <v>0</v>
      </c>
      <c r="H748" s="39">
        <v>0</v>
      </c>
      <c r="I748" s="39">
        <v>4000</v>
      </c>
      <c r="J748" s="39">
        <v>0</v>
      </c>
      <c r="K748" s="39">
        <v>0</v>
      </c>
      <c r="L748" s="101" t="s">
        <v>1140</v>
      </c>
      <c r="M748" s="157"/>
      <c r="N748" s="157"/>
      <c r="O748" s="87"/>
      <c r="P748" s="101" t="str">
        <f t="shared" si="17"/>
        <v>Освоение 0,0%</v>
      </c>
      <c r="Q748" s="158"/>
      <c r="R748" s="50">
        <v>0</v>
      </c>
    </row>
    <row r="749" spans="1:18" ht="99.75" customHeight="1">
      <c r="A749" s="73"/>
      <c r="B749" s="3" t="s">
        <v>267</v>
      </c>
      <c r="C749" s="39">
        <v>348263.9</v>
      </c>
      <c r="D749" s="39">
        <v>180552.15309</v>
      </c>
      <c r="E749" s="39">
        <v>0</v>
      </c>
      <c r="F749" s="39">
        <v>0</v>
      </c>
      <c r="G749" s="39">
        <v>0</v>
      </c>
      <c r="H749" s="39">
        <v>0</v>
      </c>
      <c r="I749" s="39">
        <v>348263.9</v>
      </c>
      <c r="J749" s="39">
        <v>180552.15309</v>
      </c>
      <c r="K749" s="39">
        <v>180552.7035</v>
      </c>
      <c r="L749" s="101" t="s">
        <v>1847</v>
      </c>
      <c r="M749" s="157"/>
      <c r="N749" s="157"/>
      <c r="O749" s="87"/>
      <c r="P749" s="101" t="str">
        <f t="shared" si="17"/>
        <v>Освоение 51,8%</v>
      </c>
      <c r="Q749" s="158"/>
      <c r="R749" s="50">
        <v>0</v>
      </c>
    </row>
    <row r="750" spans="1:18" ht="99.75" customHeight="1">
      <c r="A750" s="73" t="s">
        <v>1848</v>
      </c>
      <c r="B750" s="3" t="s">
        <v>1849</v>
      </c>
      <c r="C750" s="39">
        <v>23.6</v>
      </c>
      <c r="D750" s="39">
        <v>23.6</v>
      </c>
      <c r="E750" s="39">
        <v>0</v>
      </c>
      <c r="F750" s="39">
        <v>0</v>
      </c>
      <c r="G750" s="39">
        <v>0</v>
      </c>
      <c r="H750" s="39">
        <v>0</v>
      </c>
      <c r="I750" s="39">
        <v>23.6</v>
      </c>
      <c r="J750" s="39">
        <v>23.6</v>
      </c>
      <c r="K750" s="39">
        <v>23.6</v>
      </c>
      <c r="L750" s="101"/>
      <c r="M750" s="157"/>
      <c r="N750" s="157"/>
      <c r="O750" s="87"/>
      <c r="P750" s="101">
        <f t="shared" si="17"/>
        <v>0</v>
      </c>
      <c r="Q750" s="158"/>
      <c r="R750" s="50">
        <v>0</v>
      </c>
    </row>
    <row r="751" spans="1:18" ht="99.75" customHeight="1">
      <c r="A751" s="73" t="s">
        <v>1850</v>
      </c>
      <c r="B751" s="3" t="s">
        <v>1851</v>
      </c>
      <c r="C751" s="39">
        <v>631.3</v>
      </c>
      <c r="D751" s="39">
        <v>631.2685</v>
      </c>
      <c r="E751" s="39">
        <v>0</v>
      </c>
      <c r="F751" s="39">
        <v>0</v>
      </c>
      <c r="G751" s="39">
        <v>0</v>
      </c>
      <c r="H751" s="39">
        <v>0</v>
      </c>
      <c r="I751" s="39">
        <v>631.3</v>
      </c>
      <c r="J751" s="39">
        <v>631.2685</v>
      </c>
      <c r="K751" s="39">
        <v>631.2685</v>
      </c>
      <c r="L751" s="101" t="s">
        <v>1234</v>
      </c>
      <c r="M751" s="157"/>
      <c r="N751" s="157"/>
      <c r="O751" s="87"/>
      <c r="P751" s="101" t="str">
        <f t="shared" si="17"/>
        <v>Освоение 100,0%</v>
      </c>
      <c r="Q751" s="158"/>
      <c r="R751" s="50">
        <v>0</v>
      </c>
    </row>
    <row r="752" spans="1:18" ht="99.75" customHeight="1">
      <c r="A752" s="73" t="s">
        <v>1852</v>
      </c>
      <c r="B752" s="3" t="s">
        <v>1853</v>
      </c>
      <c r="C752" s="39">
        <v>1325</v>
      </c>
      <c r="D752" s="39">
        <v>0</v>
      </c>
      <c r="E752" s="39">
        <v>0</v>
      </c>
      <c r="F752" s="39">
        <v>0</v>
      </c>
      <c r="G752" s="39">
        <v>0</v>
      </c>
      <c r="H752" s="39">
        <v>0</v>
      </c>
      <c r="I752" s="39">
        <v>1325</v>
      </c>
      <c r="J752" s="39">
        <v>0</v>
      </c>
      <c r="K752" s="39">
        <v>0</v>
      </c>
      <c r="L752" s="101" t="s">
        <v>635</v>
      </c>
      <c r="M752" s="157"/>
      <c r="N752" s="157"/>
      <c r="O752" s="87"/>
      <c r="P752" s="101" t="str">
        <f t="shared" si="17"/>
        <v>Объект введен в эксплуатацию</v>
      </c>
      <c r="Q752" s="158"/>
      <c r="R752" s="50">
        <v>0</v>
      </c>
    </row>
    <row r="753" spans="1:18" ht="99.75" customHeight="1">
      <c r="A753" s="73" t="s">
        <v>1854</v>
      </c>
      <c r="B753" s="3" t="s">
        <v>1855</v>
      </c>
      <c r="C753" s="39">
        <v>1272.2</v>
      </c>
      <c r="D753" s="39">
        <v>0</v>
      </c>
      <c r="E753" s="39">
        <v>0</v>
      </c>
      <c r="F753" s="39">
        <v>0</v>
      </c>
      <c r="G753" s="39">
        <v>0</v>
      </c>
      <c r="H753" s="39">
        <v>0</v>
      </c>
      <c r="I753" s="39">
        <v>1272.2</v>
      </c>
      <c r="J753" s="39">
        <v>0</v>
      </c>
      <c r="K753" s="39">
        <v>0.55</v>
      </c>
      <c r="L753" s="101" t="s">
        <v>635</v>
      </c>
      <c r="M753" s="157"/>
      <c r="N753" s="157"/>
      <c r="O753" s="87"/>
      <c r="P753" s="101" t="str">
        <f t="shared" si="17"/>
        <v>Объект введен в эксплуатацию</v>
      </c>
      <c r="Q753" s="158"/>
      <c r="R753" s="50">
        <v>0</v>
      </c>
    </row>
    <row r="754" spans="1:18" ht="99.75" customHeight="1">
      <c r="A754" s="73" t="s">
        <v>1856</v>
      </c>
      <c r="B754" s="3" t="s">
        <v>1857</v>
      </c>
      <c r="C754" s="39">
        <v>1796</v>
      </c>
      <c r="D754" s="39">
        <v>1795.989</v>
      </c>
      <c r="E754" s="39">
        <v>0</v>
      </c>
      <c r="F754" s="39">
        <v>0</v>
      </c>
      <c r="G754" s="39">
        <v>0</v>
      </c>
      <c r="H754" s="39">
        <v>0</v>
      </c>
      <c r="I754" s="39">
        <v>1796</v>
      </c>
      <c r="J754" s="39">
        <v>1795.989</v>
      </c>
      <c r="K754" s="39">
        <v>1795.989</v>
      </c>
      <c r="L754" s="101" t="s">
        <v>619</v>
      </c>
      <c r="M754" s="157"/>
      <c r="N754" s="157"/>
      <c r="O754" s="87"/>
      <c r="P754" s="101" t="str">
        <f t="shared" si="17"/>
        <v>Проект утвержден</v>
      </c>
      <c r="Q754" s="158"/>
      <c r="R754" s="50"/>
    </row>
    <row r="755" spans="1:18" ht="99.75" customHeight="1">
      <c r="A755" s="73" t="s">
        <v>1858</v>
      </c>
      <c r="B755" s="3" t="s">
        <v>1028</v>
      </c>
      <c r="C755" s="39">
        <v>70000</v>
      </c>
      <c r="D755" s="39">
        <v>50828.16475</v>
      </c>
      <c r="E755" s="39">
        <v>0</v>
      </c>
      <c r="F755" s="39">
        <v>0</v>
      </c>
      <c r="G755" s="39">
        <v>0</v>
      </c>
      <c r="H755" s="39">
        <v>0</v>
      </c>
      <c r="I755" s="39">
        <v>70000</v>
      </c>
      <c r="J755" s="39">
        <v>50828.16475</v>
      </c>
      <c r="K755" s="39">
        <v>50828.165</v>
      </c>
      <c r="L755" s="101" t="s">
        <v>1728</v>
      </c>
      <c r="M755" s="157"/>
      <c r="N755" s="157"/>
      <c r="O755" s="87"/>
      <c r="P755" s="101" t="str">
        <f t="shared" si="17"/>
        <v>Освоение 72,6%</v>
      </c>
      <c r="Q755" s="158"/>
      <c r="R755" s="50"/>
    </row>
    <row r="756" spans="1:18" ht="99.75" customHeight="1">
      <c r="A756" s="73" t="s">
        <v>1859</v>
      </c>
      <c r="B756" s="3" t="s">
        <v>1029</v>
      </c>
      <c r="C756" s="39">
        <v>70215.8</v>
      </c>
      <c r="D756" s="39">
        <v>22376.65452</v>
      </c>
      <c r="E756" s="39">
        <v>0</v>
      </c>
      <c r="F756" s="39">
        <v>0</v>
      </c>
      <c r="G756" s="39">
        <v>0</v>
      </c>
      <c r="H756" s="39">
        <v>0</v>
      </c>
      <c r="I756" s="39">
        <v>70215.8</v>
      </c>
      <c r="J756" s="39">
        <v>22376.65452</v>
      </c>
      <c r="K756" s="39">
        <v>22376.655</v>
      </c>
      <c r="L756" s="101" t="s">
        <v>1860</v>
      </c>
      <c r="M756" s="157"/>
      <c r="N756" s="157"/>
      <c r="O756" s="87"/>
      <c r="P756" s="101" t="str">
        <f t="shared" si="17"/>
        <v>Освоение 31,9%</v>
      </c>
      <c r="Q756" s="158"/>
      <c r="R756" s="50"/>
    </row>
    <row r="757" spans="1:18" ht="99.75" customHeight="1">
      <c r="A757" s="73" t="s">
        <v>1861</v>
      </c>
      <c r="B757" s="3" t="s">
        <v>1030</v>
      </c>
      <c r="C757" s="39">
        <v>200000</v>
      </c>
      <c r="D757" s="39">
        <v>104896.47632</v>
      </c>
      <c r="E757" s="39">
        <v>0</v>
      </c>
      <c r="F757" s="39">
        <v>0</v>
      </c>
      <c r="G757" s="39">
        <v>0</v>
      </c>
      <c r="H757" s="39">
        <v>0</v>
      </c>
      <c r="I757" s="39">
        <v>200000</v>
      </c>
      <c r="J757" s="39">
        <v>104896.47632</v>
      </c>
      <c r="K757" s="39">
        <v>104896.476</v>
      </c>
      <c r="L757" s="101" t="s">
        <v>1862</v>
      </c>
      <c r="M757" s="157"/>
      <c r="N757" s="157"/>
      <c r="O757" s="87"/>
      <c r="P757" s="101" t="str">
        <f t="shared" si="17"/>
        <v>Освоение 52,4%</v>
      </c>
      <c r="Q757" s="158"/>
      <c r="R757" s="50"/>
    </row>
    <row r="758" spans="1:18" ht="99.75" customHeight="1">
      <c r="A758" s="73" t="s">
        <v>1863</v>
      </c>
      <c r="B758" s="3" t="s">
        <v>1031</v>
      </c>
      <c r="C758" s="39">
        <v>3000</v>
      </c>
      <c r="D758" s="39">
        <v>0</v>
      </c>
      <c r="E758" s="39">
        <v>0</v>
      </c>
      <c r="F758" s="39">
        <v>0</v>
      </c>
      <c r="G758" s="39">
        <v>0</v>
      </c>
      <c r="H758" s="39">
        <v>0</v>
      </c>
      <c r="I758" s="39">
        <v>3000</v>
      </c>
      <c r="J758" s="39">
        <v>0</v>
      </c>
      <c r="K758" s="39">
        <v>0</v>
      </c>
      <c r="L758" s="101" t="s">
        <v>1140</v>
      </c>
      <c r="M758" s="157"/>
      <c r="N758" s="157"/>
      <c r="O758" s="87"/>
      <c r="P758" s="101" t="str">
        <f t="shared" si="17"/>
        <v>Освоение 0,0%</v>
      </c>
      <c r="Q758" s="158"/>
      <c r="R758" s="50"/>
    </row>
    <row r="759" spans="1:18" ht="99.75" customHeight="1">
      <c r="A759" s="73"/>
      <c r="B759" s="3" t="s">
        <v>283</v>
      </c>
      <c r="C759" s="39">
        <v>179111</v>
      </c>
      <c r="D759" s="39">
        <v>110673.03971</v>
      </c>
      <c r="E759" s="39">
        <v>0</v>
      </c>
      <c r="F759" s="39">
        <v>0</v>
      </c>
      <c r="G759" s="39">
        <v>0</v>
      </c>
      <c r="H759" s="39">
        <v>0</v>
      </c>
      <c r="I759" s="39">
        <v>179111</v>
      </c>
      <c r="J759" s="39">
        <v>110673.03971</v>
      </c>
      <c r="K759" s="39">
        <v>120915.936</v>
      </c>
      <c r="L759" s="101" t="s">
        <v>1864</v>
      </c>
      <c r="M759" s="157"/>
      <c r="N759" s="157"/>
      <c r="O759" s="87"/>
      <c r="P759" s="101" t="str">
        <f t="shared" si="17"/>
        <v>Освоение 67,5%</v>
      </c>
      <c r="Q759" s="158"/>
      <c r="R759" s="50"/>
    </row>
    <row r="760" spans="1:18" ht="99.75" customHeight="1">
      <c r="A760" s="73" t="s">
        <v>1865</v>
      </c>
      <c r="B760" s="3" t="s">
        <v>1032</v>
      </c>
      <c r="C760" s="39">
        <v>10000</v>
      </c>
      <c r="D760" s="39">
        <v>4941.57871</v>
      </c>
      <c r="E760" s="39">
        <v>0</v>
      </c>
      <c r="F760" s="39">
        <v>0</v>
      </c>
      <c r="G760" s="39">
        <v>0</v>
      </c>
      <c r="H760" s="39">
        <v>0</v>
      </c>
      <c r="I760" s="39">
        <v>10000</v>
      </c>
      <c r="J760" s="39">
        <v>4941.57871</v>
      </c>
      <c r="K760" s="39">
        <v>9688.939</v>
      </c>
      <c r="L760" s="101" t="str">
        <f aca="true" t="shared" si="18" ref="L760:L765">"Выполнение "&amp;ROUND(K760/I760*100,1)&amp;" %"</f>
        <v>Выполнение 96,9 %</v>
      </c>
      <c r="M760" s="157"/>
      <c r="N760" s="157"/>
      <c r="O760" s="87"/>
      <c r="P760" s="101" t="str">
        <f t="shared" si="17"/>
        <v>Выполнение 96,9 %</v>
      </c>
      <c r="Q760" s="158"/>
      <c r="R760" s="50"/>
    </row>
    <row r="761" spans="1:18" ht="99.75" customHeight="1">
      <c r="A761" s="73" t="s">
        <v>1866</v>
      </c>
      <c r="B761" s="3" t="s">
        <v>1033</v>
      </c>
      <c r="C761" s="39">
        <v>13599.1</v>
      </c>
      <c r="D761" s="39">
        <v>13599.05245</v>
      </c>
      <c r="E761" s="39">
        <v>0</v>
      </c>
      <c r="F761" s="39">
        <v>0</v>
      </c>
      <c r="G761" s="39">
        <v>0</v>
      </c>
      <c r="H761" s="39">
        <v>0</v>
      </c>
      <c r="I761" s="39">
        <v>13599.1</v>
      </c>
      <c r="J761" s="39">
        <v>13599.05245</v>
      </c>
      <c r="K761" s="39">
        <v>13599.052</v>
      </c>
      <c r="L761" s="101" t="str">
        <f t="shared" si="18"/>
        <v>Выполнение 100 %</v>
      </c>
      <c r="M761" s="157"/>
      <c r="N761" s="157"/>
      <c r="O761" s="87"/>
      <c r="P761" s="101" t="str">
        <f t="shared" si="17"/>
        <v>Выполнение 100 %</v>
      </c>
      <c r="Q761" s="158"/>
      <c r="R761" s="50"/>
    </row>
    <row r="762" spans="1:18" ht="99.75" customHeight="1">
      <c r="A762" s="73" t="s">
        <v>1867</v>
      </c>
      <c r="B762" s="3" t="s">
        <v>1034</v>
      </c>
      <c r="C762" s="39">
        <v>4653.1</v>
      </c>
      <c r="D762" s="39">
        <v>4652.98649</v>
      </c>
      <c r="E762" s="39">
        <v>0</v>
      </c>
      <c r="F762" s="39">
        <v>0</v>
      </c>
      <c r="G762" s="39">
        <v>0</v>
      </c>
      <c r="H762" s="39">
        <v>0</v>
      </c>
      <c r="I762" s="39">
        <v>4653.1</v>
      </c>
      <c r="J762" s="39">
        <v>4652.98649</v>
      </c>
      <c r="K762" s="39">
        <v>4652.986</v>
      </c>
      <c r="L762" s="101" t="str">
        <f t="shared" si="18"/>
        <v>Выполнение 100 %</v>
      </c>
      <c r="M762" s="157"/>
      <c r="N762" s="157"/>
      <c r="O762" s="87"/>
      <c r="P762" s="101" t="str">
        <f t="shared" si="17"/>
        <v>Выполнение 100 %</v>
      </c>
      <c r="Q762" s="158"/>
      <c r="R762" s="50"/>
    </row>
    <row r="763" spans="1:18" ht="99.75" customHeight="1">
      <c r="A763" s="73" t="s">
        <v>1868</v>
      </c>
      <c r="B763" s="3" t="s">
        <v>1035</v>
      </c>
      <c r="C763" s="39">
        <v>30439.3</v>
      </c>
      <c r="D763" s="39">
        <v>24903.37717</v>
      </c>
      <c r="E763" s="39">
        <v>0</v>
      </c>
      <c r="F763" s="39">
        <v>0</v>
      </c>
      <c r="G763" s="39">
        <v>0</v>
      </c>
      <c r="H763" s="39">
        <v>0</v>
      </c>
      <c r="I763" s="39">
        <v>30439.3</v>
      </c>
      <c r="J763" s="39">
        <v>24903.37717</v>
      </c>
      <c r="K763" s="39">
        <v>29816.507</v>
      </c>
      <c r="L763" s="101" t="str">
        <f t="shared" si="18"/>
        <v>Выполнение 98 %</v>
      </c>
      <c r="M763" s="157"/>
      <c r="N763" s="157"/>
      <c r="O763" s="87"/>
      <c r="P763" s="101" t="str">
        <f t="shared" si="17"/>
        <v>Выполнение 98 %</v>
      </c>
      <c r="Q763" s="158"/>
      <c r="R763" s="50"/>
    </row>
    <row r="764" spans="1:18" ht="99.75" customHeight="1">
      <c r="A764" s="73" t="s">
        <v>1869</v>
      </c>
      <c r="B764" s="3" t="s">
        <v>1036</v>
      </c>
      <c r="C764" s="39">
        <v>33282.7</v>
      </c>
      <c r="D764" s="39">
        <v>32013.08383</v>
      </c>
      <c r="E764" s="39">
        <v>0</v>
      </c>
      <c r="F764" s="39">
        <v>0</v>
      </c>
      <c r="G764" s="39">
        <v>0</v>
      </c>
      <c r="H764" s="39">
        <v>0</v>
      </c>
      <c r="I764" s="39">
        <v>33282.7</v>
      </c>
      <c r="J764" s="39">
        <v>32013.08383</v>
      </c>
      <c r="K764" s="39">
        <v>32595.491</v>
      </c>
      <c r="L764" s="101" t="str">
        <f t="shared" si="18"/>
        <v>Выполнение 97,9 %</v>
      </c>
      <c r="M764" s="157"/>
      <c r="N764" s="157"/>
      <c r="O764" s="87"/>
      <c r="P764" s="101" t="str">
        <f t="shared" si="17"/>
        <v>Выполнение 97,9 %</v>
      </c>
      <c r="Q764" s="158"/>
      <c r="R764" s="50"/>
    </row>
    <row r="765" spans="1:18" ht="99.75" customHeight="1">
      <c r="A765" s="73" t="s">
        <v>1870</v>
      </c>
      <c r="B765" s="3" t="s">
        <v>1037</v>
      </c>
      <c r="C765" s="39">
        <v>30705</v>
      </c>
      <c r="D765" s="39">
        <v>30562.96106</v>
      </c>
      <c r="E765" s="39">
        <v>0</v>
      </c>
      <c r="F765" s="39">
        <v>0</v>
      </c>
      <c r="G765" s="39">
        <v>0</v>
      </c>
      <c r="H765" s="39">
        <v>0</v>
      </c>
      <c r="I765" s="39">
        <v>30705</v>
      </c>
      <c r="J765" s="39">
        <v>30562.96106</v>
      </c>
      <c r="K765" s="39">
        <v>30562.961</v>
      </c>
      <c r="L765" s="101" t="str">
        <f t="shared" si="18"/>
        <v>Выполнение 99,5 %</v>
      </c>
      <c r="M765" s="157"/>
      <c r="N765" s="157"/>
      <c r="O765" s="87"/>
      <c r="P765" s="101" t="str">
        <f t="shared" si="17"/>
        <v>Выполнение 99,5 %</v>
      </c>
      <c r="Q765" s="158"/>
      <c r="R765" s="50"/>
    </row>
    <row r="766" spans="1:18" ht="99.75" customHeight="1">
      <c r="A766" s="73" t="s">
        <v>1871</v>
      </c>
      <c r="B766" s="3" t="s">
        <v>1038</v>
      </c>
      <c r="C766" s="39">
        <v>7988.9</v>
      </c>
      <c r="D766" s="39">
        <v>0</v>
      </c>
      <c r="E766" s="39">
        <v>0</v>
      </c>
      <c r="F766" s="39">
        <v>0</v>
      </c>
      <c r="G766" s="39">
        <v>0</v>
      </c>
      <c r="H766" s="39">
        <v>0</v>
      </c>
      <c r="I766" s="39">
        <v>7988.9</v>
      </c>
      <c r="J766" s="39">
        <v>0</v>
      </c>
      <c r="K766" s="39">
        <v>0</v>
      </c>
      <c r="L766" s="101" t="s">
        <v>1140</v>
      </c>
      <c r="M766" s="157"/>
      <c r="N766" s="157"/>
      <c r="O766" s="87"/>
      <c r="P766" s="101" t="str">
        <f t="shared" si="17"/>
        <v>Освоение 0,0%</v>
      </c>
      <c r="Q766" s="158"/>
      <c r="R766" s="50"/>
    </row>
    <row r="767" spans="1:18" ht="99.75" customHeight="1">
      <c r="A767" s="73" t="s">
        <v>1872</v>
      </c>
      <c r="B767" s="3" t="s">
        <v>1039</v>
      </c>
      <c r="C767" s="39">
        <v>500</v>
      </c>
      <c r="D767" s="39">
        <v>0</v>
      </c>
      <c r="E767" s="39">
        <v>0</v>
      </c>
      <c r="F767" s="39">
        <v>0</v>
      </c>
      <c r="G767" s="39">
        <v>0</v>
      </c>
      <c r="H767" s="39">
        <v>0</v>
      </c>
      <c r="I767" s="39">
        <v>500</v>
      </c>
      <c r="J767" s="39">
        <v>0</v>
      </c>
      <c r="K767" s="39">
        <v>0</v>
      </c>
      <c r="L767" s="101" t="s">
        <v>1140</v>
      </c>
      <c r="M767" s="157"/>
      <c r="N767" s="157"/>
      <c r="O767" s="87"/>
      <c r="P767" s="101" t="str">
        <f t="shared" si="17"/>
        <v>Освоение 0,0%</v>
      </c>
      <c r="Q767" s="158"/>
      <c r="R767" s="50"/>
    </row>
    <row r="768" spans="1:18" ht="99.75" customHeight="1">
      <c r="A768" s="73" t="s">
        <v>1873</v>
      </c>
      <c r="B768" s="3" t="s">
        <v>1040</v>
      </c>
      <c r="C768" s="39">
        <v>5444.1</v>
      </c>
      <c r="D768" s="39">
        <v>0</v>
      </c>
      <c r="E768" s="39">
        <v>0</v>
      </c>
      <c r="F768" s="39">
        <v>0</v>
      </c>
      <c r="G768" s="39">
        <v>0</v>
      </c>
      <c r="H768" s="39">
        <v>0</v>
      </c>
      <c r="I768" s="39">
        <v>5444.1</v>
      </c>
      <c r="J768" s="39">
        <v>0</v>
      </c>
      <c r="K768" s="39">
        <v>0</v>
      </c>
      <c r="L768" s="101" t="s">
        <v>1140</v>
      </c>
      <c r="M768" s="157"/>
      <c r="N768" s="157"/>
      <c r="O768" s="87"/>
      <c r="P768" s="101" t="str">
        <f t="shared" si="17"/>
        <v>Освоение 0,0%</v>
      </c>
      <c r="Q768" s="158"/>
      <c r="R768" s="50"/>
    </row>
    <row r="769" spans="1:18" ht="99.75" customHeight="1">
      <c r="A769" s="73" t="s">
        <v>1874</v>
      </c>
      <c r="B769" s="3" t="s">
        <v>1041</v>
      </c>
      <c r="C769" s="39">
        <v>500</v>
      </c>
      <c r="D769" s="39">
        <v>0</v>
      </c>
      <c r="E769" s="39">
        <v>0</v>
      </c>
      <c r="F769" s="39">
        <v>0</v>
      </c>
      <c r="G769" s="39">
        <v>0</v>
      </c>
      <c r="H769" s="39">
        <v>0</v>
      </c>
      <c r="I769" s="39">
        <v>500</v>
      </c>
      <c r="J769" s="39">
        <v>0</v>
      </c>
      <c r="K769" s="39">
        <v>0</v>
      </c>
      <c r="L769" s="101" t="s">
        <v>1140</v>
      </c>
      <c r="M769" s="157"/>
      <c r="N769" s="157"/>
      <c r="O769" s="87"/>
      <c r="P769" s="101" t="str">
        <f t="shared" si="17"/>
        <v>Освоение 0,0%</v>
      </c>
      <c r="Q769" s="158"/>
      <c r="R769" s="50"/>
    </row>
    <row r="770" spans="1:18" ht="99.75" customHeight="1">
      <c r="A770" s="73" t="s">
        <v>1875</v>
      </c>
      <c r="B770" s="3" t="s">
        <v>1042</v>
      </c>
      <c r="C770" s="39">
        <v>500</v>
      </c>
      <c r="D770" s="39">
        <v>0</v>
      </c>
      <c r="E770" s="39">
        <v>0</v>
      </c>
      <c r="F770" s="39">
        <v>0</v>
      </c>
      <c r="G770" s="39">
        <v>0</v>
      </c>
      <c r="H770" s="39">
        <v>0</v>
      </c>
      <c r="I770" s="39">
        <v>500</v>
      </c>
      <c r="J770" s="39">
        <v>0</v>
      </c>
      <c r="K770" s="39">
        <v>0</v>
      </c>
      <c r="L770" s="101" t="s">
        <v>1140</v>
      </c>
      <c r="M770" s="157"/>
      <c r="N770" s="157"/>
      <c r="O770" s="87"/>
      <c r="P770" s="101" t="str">
        <f t="shared" si="17"/>
        <v>Освоение 0,0%</v>
      </c>
      <c r="Q770" s="158"/>
      <c r="R770" s="50"/>
    </row>
    <row r="771" spans="1:18" ht="99.75" customHeight="1">
      <c r="A771" s="73" t="s">
        <v>1876</v>
      </c>
      <c r="B771" s="3" t="s">
        <v>1043</v>
      </c>
      <c r="C771" s="39">
        <v>18226.1</v>
      </c>
      <c r="D771" s="39">
        <v>0</v>
      </c>
      <c r="E771" s="39">
        <v>0</v>
      </c>
      <c r="F771" s="39">
        <v>0</v>
      </c>
      <c r="G771" s="39">
        <v>0</v>
      </c>
      <c r="H771" s="39">
        <v>0</v>
      </c>
      <c r="I771" s="39">
        <v>18226.1</v>
      </c>
      <c r="J771" s="39">
        <v>0</v>
      </c>
      <c r="K771" s="39">
        <v>0</v>
      </c>
      <c r="L771" s="101" t="s">
        <v>1140</v>
      </c>
      <c r="M771" s="157"/>
      <c r="N771" s="157"/>
      <c r="O771" s="87"/>
      <c r="P771" s="101" t="str">
        <f t="shared" si="17"/>
        <v>Освоение 0,0%</v>
      </c>
      <c r="Q771" s="158"/>
      <c r="R771" s="50"/>
    </row>
    <row r="772" spans="1:18" ht="99.75" customHeight="1">
      <c r="A772" s="73" t="s">
        <v>1877</v>
      </c>
      <c r="B772" s="3" t="s">
        <v>1044</v>
      </c>
      <c r="C772" s="39">
        <v>17257.7</v>
      </c>
      <c r="D772" s="39">
        <v>0</v>
      </c>
      <c r="E772" s="39">
        <v>0</v>
      </c>
      <c r="F772" s="39">
        <v>0</v>
      </c>
      <c r="G772" s="39">
        <v>0</v>
      </c>
      <c r="H772" s="39">
        <v>0</v>
      </c>
      <c r="I772" s="39">
        <v>17257.7</v>
      </c>
      <c r="J772" s="39">
        <v>0</v>
      </c>
      <c r="K772" s="39">
        <v>0</v>
      </c>
      <c r="L772" s="101" t="s">
        <v>1140</v>
      </c>
      <c r="M772" s="157"/>
      <c r="N772" s="157"/>
      <c r="O772" s="87"/>
      <c r="P772" s="101" t="str">
        <f t="shared" si="17"/>
        <v>Освоение 0,0%</v>
      </c>
      <c r="Q772" s="158"/>
      <c r="R772" s="50"/>
    </row>
    <row r="773" spans="1:18" ht="99.75" customHeight="1">
      <c r="A773" s="73" t="s">
        <v>1878</v>
      </c>
      <c r="B773" s="3" t="s">
        <v>1045</v>
      </c>
      <c r="C773" s="39">
        <v>5515</v>
      </c>
      <c r="D773" s="39">
        <v>0</v>
      </c>
      <c r="E773" s="39">
        <v>0</v>
      </c>
      <c r="F773" s="39">
        <v>0</v>
      </c>
      <c r="G773" s="39">
        <v>0</v>
      </c>
      <c r="H773" s="39">
        <v>0</v>
      </c>
      <c r="I773" s="39">
        <v>5515</v>
      </c>
      <c r="J773" s="39">
        <v>0</v>
      </c>
      <c r="K773" s="39">
        <v>0</v>
      </c>
      <c r="L773" s="101" t="s">
        <v>1140</v>
      </c>
      <c r="M773" s="157"/>
      <c r="N773" s="157"/>
      <c r="O773" s="87"/>
      <c r="P773" s="101" t="str">
        <f t="shared" si="17"/>
        <v>Освоение 0,0%</v>
      </c>
      <c r="Q773" s="158"/>
      <c r="R773" s="50"/>
    </row>
    <row r="774" spans="1:18" ht="99.75" customHeight="1">
      <c r="A774" s="73" t="s">
        <v>1879</v>
      </c>
      <c r="B774" s="3" t="s">
        <v>1046</v>
      </c>
      <c r="C774" s="39">
        <v>500</v>
      </c>
      <c r="D774" s="39">
        <v>0</v>
      </c>
      <c r="E774" s="39">
        <v>0</v>
      </c>
      <c r="F774" s="39">
        <v>0</v>
      </c>
      <c r="G774" s="39">
        <v>0</v>
      </c>
      <c r="H774" s="39">
        <v>0</v>
      </c>
      <c r="I774" s="39">
        <v>500</v>
      </c>
      <c r="J774" s="39">
        <v>0</v>
      </c>
      <c r="K774" s="39">
        <v>0</v>
      </c>
      <c r="L774" s="101" t="s">
        <v>1140</v>
      </c>
      <c r="M774" s="157"/>
      <c r="N774" s="157"/>
      <c r="O774" s="87"/>
      <c r="P774" s="101" t="str">
        <f t="shared" si="17"/>
        <v>Освоение 0,0%</v>
      </c>
      <c r="Q774" s="158"/>
      <c r="R774" s="50"/>
    </row>
    <row r="775" spans="1:18" ht="99.75" customHeight="1">
      <c r="A775" s="73"/>
      <c r="B775" s="3" t="s">
        <v>195</v>
      </c>
      <c r="C775" s="39">
        <v>53163</v>
      </c>
      <c r="D775" s="39">
        <v>52662.19489</v>
      </c>
      <c r="E775" s="39">
        <v>0</v>
      </c>
      <c r="F775" s="39">
        <v>0</v>
      </c>
      <c r="G775" s="39">
        <v>0</v>
      </c>
      <c r="H775" s="39">
        <v>0</v>
      </c>
      <c r="I775" s="39">
        <v>53163</v>
      </c>
      <c r="J775" s="39">
        <v>52662.19489</v>
      </c>
      <c r="K775" s="39">
        <v>52858.991</v>
      </c>
      <c r="L775" s="101" t="s">
        <v>1513</v>
      </c>
      <c r="M775" s="157"/>
      <c r="N775" s="157"/>
      <c r="O775" s="87"/>
      <c r="P775" s="101" t="str">
        <f t="shared" si="17"/>
        <v>Освоение 99,4%</v>
      </c>
      <c r="Q775" s="158"/>
      <c r="R775" s="50"/>
    </row>
    <row r="776" spans="1:18" ht="99.75" customHeight="1">
      <c r="A776" s="73" t="s">
        <v>1880</v>
      </c>
      <c r="B776" s="3" t="s">
        <v>1047</v>
      </c>
      <c r="C776" s="39">
        <v>48986.9</v>
      </c>
      <c r="D776" s="39">
        <v>48789.90711</v>
      </c>
      <c r="E776" s="39">
        <v>0</v>
      </c>
      <c r="F776" s="39">
        <v>0</v>
      </c>
      <c r="G776" s="39">
        <v>0</v>
      </c>
      <c r="H776" s="39">
        <v>0</v>
      </c>
      <c r="I776" s="39">
        <v>48986.9</v>
      </c>
      <c r="J776" s="39">
        <v>48789.90711</v>
      </c>
      <c r="K776" s="39">
        <v>48986.401</v>
      </c>
      <c r="L776" s="101" t="s">
        <v>635</v>
      </c>
      <c r="M776" s="157"/>
      <c r="N776" s="157"/>
      <c r="O776" s="87"/>
      <c r="P776" s="101" t="str">
        <f t="shared" si="17"/>
        <v>Объект введен в эксплуатацию</v>
      </c>
      <c r="Q776" s="158"/>
      <c r="R776" s="50"/>
    </row>
    <row r="777" spans="1:18" ht="99.75" customHeight="1">
      <c r="A777" s="73" t="s">
        <v>1881</v>
      </c>
      <c r="B777" s="3" t="s">
        <v>1048</v>
      </c>
      <c r="C777" s="39">
        <v>4176.1</v>
      </c>
      <c r="D777" s="39">
        <v>3872.28778</v>
      </c>
      <c r="E777" s="39">
        <v>0</v>
      </c>
      <c r="F777" s="39">
        <v>0</v>
      </c>
      <c r="G777" s="39">
        <v>0</v>
      </c>
      <c r="H777" s="39">
        <v>0</v>
      </c>
      <c r="I777" s="39">
        <v>4176.1</v>
      </c>
      <c r="J777" s="39">
        <v>3872.28778</v>
      </c>
      <c r="K777" s="39">
        <v>3872.59</v>
      </c>
      <c r="L777" s="101" t="s">
        <v>1503</v>
      </c>
      <c r="M777" s="157"/>
      <c r="N777" s="157"/>
      <c r="O777" s="87"/>
      <c r="P777" s="101" t="str">
        <f t="shared" si="17"/>
        <v>Освоение 92,7%</v>
      </c>
      <c r="Q777" s="158"/>
      <c r="R777" s="50"/>
    </row>
    <row r="778" spans="1:18" ht="99.75" customHeight="1">
      <c r="A778" s="77" t="s">
        <v>27</v>
      </c>
      <c r="B778" s="6" t="s">
        <v>197</v>
      </c>
      <c r="C778" s="38">
        <v>1007285.7</v>
      </c>
      <c r="D778" s="38">
        <v>380083.084</v>
      </c>
      <c r="E778" s="38">
        <v>0</v>
      </c>
      <c r="F778" s="38">
        <v>0</v>
      </c>
      <c r="G778" s="38">
        <v>0</v>
      </c>
      <c r="H778" s="38">
        <v>0</v>
      </c>
      <c r="I778" s="38">
        <v>1007285.7</v>
      </c>
      <c r="J778" s="38">
        <v>380083.084</v>
      </c>
      <c r="K778" s="38">
        <v>380083.084</v>
      </c>
      <c r="L778" s="100" t="s">
        <v>1882</v>
      </c>
      <c r="M778" s="157"/>
      <c r="N778" s="157"/>
      <c r="O778" s="87"/>
      <c r="P778" s="101" t="str">
        <f t="shared" si="17"/>
        <v>Освоение 37,7%</v>
      </c>
      <c r="Q778" s="158"/>
      <c r="R778" s="50"/>
    </row>
    <row r="779" spans="1:18" ht="99.75" customHeight="1">
      <c r="A779" s="73"/>
      <c r="B779" s="3" t="s">
        <v>240</v>
      </c>
      <c r="C779" s="39">
        <v>10000</v>
      </c>
      <c r="D779" s="39">
        <v>0</v>
      </c>
      <c r="E779" s="39">
        <v>0</v>
      </c>
      <c r="F779" s="39">
        <v>0</v>
      </c>
      <c r="G779" s="39">
        <v>0</v>
      </c>
      <c r="H779" s="39">
        <v>0</v>
      </c>
      <c r="I779" s="39">
        <v>10000</v>
      </c>
      <c r="J779" s="39">
        <v>0</v>
      </c>
      <c r="K779" s="39">
        <v>0</v>
      </c>
      <c r="L779" s="101" t="s">
        <v>1140</v>
      </c>
      <c r="M779" s="157"/>
      <c r="N779" s="157"/>
      <c r="O779" s="87"/>
      <c r="P779" s="101" t="str">
        <f t="shared" si="17"/>
        <v>Освоение 0,0%</v>
      </c>
      <c r="Q779" s="158"/>
      <c r="R779" s="50"/>
    </row>
    <row r="780" spans="1:18" ht="99.75" customHeight="1">
      <c r="A780" s="73" t="s">
        <v>1052</v>
      </c>
      <c r="B780" s="3" t="s">
        <v>1053</v>
      </c>
      <c r="C780" s="39">
        <v>5000</v>
      </c>
      <c r="D780" s="39">
        <v>0</v>
      </c>
      <c r="E780" s="39">
        <v>0</v>
      </c>
      <c r="F780" s="39">
        <v>0</v>
      </c>
      <c r="G780" s="39">
        <v>0</v>
      </c>
      <c r="H780" s="39">
        <v>0</v>
      </c>
      <c r="I780" s="39">
        <v>5000</v>
      </c>
      <c r="J780" s="39">
        <v>0</v>
      </c>
      <c r="K780" s="39">
        <v>0</v>
      </c>
      <c r="L780" s="101" t="s">
        <v>1140</v>
      </c>
      <c r="M780" s="157"/>
      <c r="N780" s="157"/>
      <c r="O780" s="87"/>
      <c r="P780" s="101" t="str">
        <f t="shared" si="17"/>
        <v>Освоение 0,0%</v>
      </c>
      <c r="Q780" s="158"/>
      <c r="R780" s="50"/>
    </row>
    <row r="781" spans="1:18" ht="99.75" customHeight="1">
      <c r="A781" s="73" t="s">
        <v>1054</v>
      </c>
      <c r="B781" s="3" t="s">
        <v>1055</v>
      </c>
      <c r="C781" s="39">
        <v>5000</v>
      </c>
      <c r="D781" s="39">
        <v>0</v>
      </c>
      <c r="E781" s="39">
        <v>0</v>
      </c>
      <c r="F781" s="39">
        <v>0</v>
      </c>
      <c r="G781" s="39">
        <v>0</v>
      </c>
      <c r="H781" s="39">
        <v>0</v>
      </c>
      <c r="I781" s="39">
        <v>5000</v>
      </c>
      <c r="J781" s="39">
        <v>0</v>
      </c>
      <c r="K781" s="39">
        <v>0</v>
      </c>
      <c r="L781" s="101" t="s">
        <v>1140</v>
      </c>
      <c r="M781" s="157"/>
      <c r="N781" s="157"/>
      <c r="O781" s="87"/>
      <c r="P781" s="101" t="str">
        <f t="shared" si="17"/>
        <v>Освоение 0,0%</v>
      </c>
      <c r="Q781" s="158"/>
      <c r="R781" s="50"/>
    </row>
    <row r="782" spans="1:18" ht="99.75" customHeight="1">
      <c r="A782" s="73"/>
      <c r="B782" s="3" t="s">
        <v>304</v>
      </c>
      <c r="C782" s="39">
        <v>352.9</v>
      </c>
      <c r="D782" s="39">
        <v>352.823</v>
      </c>
      <c r="E782" s="39">
        <v>0</v>
      </c>
      <c r="F782" s="39">
        <v>0</v>
      </c>
      <c r="G782" s="39">
        <v>0</v>
      </c>
      <c r="H782" s="39">
        <v>0</v>
      </c>
      <c r="I782" s="39">
        <v>352.9</v>
      </c>
      <c r="J782" s="39">
        <v>352.823</v>
      </c>
      <c r="K782" s="39">
        <v>352.823</v>
      </c>
      <c r="L782" s="101" t="s">
        <v>1234</v>
      </c>
      <c r="M782" s="157"/>
      <c r="N782" s="157"/>
      <c r="O782" s="87"/>
      <c r="P782" s="101" t="str">
        <f t="shared" si="17"/>
        <v>Освоение 100,0%</v>
      </c>
      <c r="Q782" s="158"/>
      <c r="R782" s="50"/>
    </row>
    <row r="783" spans="1:18" ht="99.75" customHeight="1">
      <c r="A783" s="73" t="s">
        <v>1056</v>
      </c>
      <c r="B783" s="3" t="s">
        <v>1883</v>
      </c>
      <c r="C783" s="39">
        <v>352.9</v>
      </c>
      <c r="D783" s="39">
        <v>352.823</v>
      </c>
      <c r="E783" s="39">
        <v>0</v>
      </c>
      <c r="F783" s="39">
        <v>0</v>
      </c>
      <c r="G783" s="39">
        <v>0</v>
      </c>
      <c r="H783" s="39">
        <v>0</v>
      </c>
      <c r="I783" s="39">
        <v>352.9</v>
      </c>
      <c r="J783" s="39">
        <v>352.823</v>
      </c>
      <c r="K783" s="39">
        <v>352.823</v>
      </c>
      <c r="L783" s="101" t="s">
        <v>1234</v>
      </c>
      <c r="M783" s="157"/>
      <c r="N783" s="157"/>
      <c r="O783" s="87"/>
      <c r="P783" s="101" t="str">
        <f t="shared" si="17"/>
        <v>Освоение 100,0%</v>
      </c>
      <c r="Q783" s="158"/>
      <c r="R783" s="50"/>
    </row>
    <row r="784" spans="1:18" ht="99.75" customHeight="1">
      <c r="A784" s="73"/>
      <c r="B784" s="3" t="s">
        <v>249</v>
      </c>
      <c r="C784" s="39">
        <v>916.8</v>
      </c>
      <c r="D784" s="39">
        <v>0</v>
      </c>
      <c r="E784" s="39">
        <v>0</v>
      </c>
      <c r="F784" s="39">
        <v>0</v>
      </c>
      <c r="G784" s="39">
        <v>0</v>
      </c>
      <c r="H784" s="39">
        <v>0</v>
      </c>
      <c r="I784" s="39">
        <v>916.8</v>
      </c>
      <c r="J784" s="39">
        <v>0</v>
      </c>
      <c r="K784" s="39">
        <v>0</v>
      </c>
      <c r="L784" s="101" t="s">
        <v>1140</v>
      </c>
      <c r="M784" s="157"/>
      <c r="N784" s="157"/>
      <c r="O784" s="87"/>
      <c r="P784" s="101" t="str">
        <f t="shared" si="17"/>
        <v>Освоение 0,0%</v>
      </c>
      <c r="Q784" s="158"/>
      <c r="R784" s="50"/>
    </row>
    <row r="785" spans="1:18" ht="99.75" customHeight="1">
      <c r="A785" s="73" t="s">
        <v>1058</v>
      </c>
      <c r="B785" s="3" t="s">
        <v>1884</v>
      </c>
      <c r="C785" s="39">
        <v>916.8</v>
      </c>
      <c r="D785" s="39">
        <v>0</v>
      </c>
      <c r="E785" s="39">
        <v>0</v>
      </c>
      <c r="F785" s="39">
        <v>0</v>
      </c>
      <c r="G785" s="39">
        <v>0</v>
      </c>
      <c r="H785" s="39">
        <v>0</v>
      </c>
      <c r="I785" s="39">
        <v>916.8</v>
      </c>
      <c r="J785" s="39">
        <v>0</v>
      </c>
      <c r="K785" s="39">
        <v>0</v>
      </c>
      <c r="L785" s="101" t="s">
        <v>1140</v>
      </c>
      <c r="M785" s="157"/>
      <c r="N785" s="157"/>
      <c r="O785" s="87"/>
      <c r="P785" s="101" t="str">
        <f t="shared" si="17"/>
        <v>Освоение 0,0%</v>
      </c>
      <c r="Q785" s="158"/>
      <c r="R785" s="50"/>
    </row>
    <row r="786" spans="1:18" ht="99.75" customHeight="1">
      <c r="A786" s="73"/>
      <c r="B786" s="3" t="s">
        <v>263</v>
      </c>
      <c r="C786" s="39">
        <v>1089.2</v>
      </c>
      <c r="D786" s="39">
        <v>0</v>
      </c>
      <c r="E786" s="39">
        <v>0</v>
      </c>
      <c r="F786" s="39">
        <v>0</v>
      </c>
      <c r="G786" s="39">
        <v>0</v>
      </c>
      <c r="H786" s="39">
        <v>0</v>
      </c>
      <c r="I786" s="39">
        <v>1089.2</v>
      </c>
      <c r="J786" s="39">
        <v>0</v>
      </c>
      <c r="K786" s="39">
        <v>0</v>
      </c>
      <c r="L786" s="101" t="s">
        <v>1140</v>
      </c>
      <c r="M786" s="157"/>
      <c r="N786" s="157"/>
      <c r="O786" s="87"/>
      <c r="P786" s="101" t="str">
        <f t="shared" si="17"/>
        <v>Освоение 0,0%</v>
      </c>
      <c r="Q786" s="158"/>
      <c r="R786" s="50"/>
    </row>
    <row r="787" spans="1:18" ht="99.75" customHeight="1">
      <c r="A787" s="73" t="s">
        <v>1060</v>
      </c>
      <c r="B787" s="3" t="s">
        <v>1885</v>
      </c>
      <c r="C787" s="39">
        <v>1089.2</v>
      </c>
      <c r="D787" s="39">
        <v>0</v>
      </c>
      <c r="E787" s="39">
        <v>0</v>
      </c>
      <c r="F787" s="39">
        <v>0</v>
      </c>
      <c r="G787" s="39">
        <v>0</v>
      </c>
      <c r="H787" s="39">
        <v>0</v>
      </c>
      <c r="I787" s="39">
        <v>1089.2</v>
      </c>
      <c r="J787" s="39">
        <v>0</v>
      </c>
      <c r="K787" s="39">
        <v>0</v>
      </c>
      <c r="L787" s="101" t="s">
        <v>1140</v>
      </c>
      <c r="M787" s="157"/>
      <c r="N787" s="157"/>
      <c r="O787" s="87"/>
      <c r="P787" s="101" t="str">
        <f t="shared" si="17"/>
        <v>Освоение 0,0%</v>
      </c>
      <c r="Q787" s="158"/>
      <c r="R787" s="50"/>
    </row>
    <row r="788" spans="1:18" ht="99.75" customHeight="1">
      <c r="A788" s="73"/>
      <c r="B788" s="3" t="s">
        <v>242</v>
      </c>
      <c r="C788" s="39">
        <v>60213.2</v>
      </c>
      <c r="D788" s="39">
        <v>47234.36</v>
      </c>
      <c r="E788" s="39">
        <v>0</v>
      </c>
      <c r="F788" s="39">
        <v>0</v>
      </c>
      <c r="G788" s="39">
        <v>0</v>
      </c>
      <c r="H788" s="39">
        <v>0</v>
      </c>
      <c r="I788" s="39">
        <v>60213.2</v>
      </c>
      <c r="J788" s="39">
        <v>47234.36</v>
      </c>
      <c r="K788" s="39">
        <v>47234.36</v>
      </c>
      <c r="L788" s="101" t="s">
        <v>1413</v>
      </c>
      <c r="M788" s="157"/>
      <c r="N788" s="157"/>
      <c r="O788" s="87"/>
      <c r="P788" s="101" t="str">
        <f t="shared" si="17"/>
        <v>Освоение 78,4%</v>
      </c>
      <c r="Q788" s="158"/>
      <c r="R788" s="50"/>
    </row>
    <row r="789" spans="1:18" ht="99.75" customHeight="1">
      <c r="A789" s="73" t="s">
        <v>1062</v>
      </c>
      <c r="B789" s="3" t="s">
        <v>1057</v>
      </c>
      <c r="C789" s="39">
        <v>60213.2</v>
      </c>
      <c r="D789" s="39">
        <v>47234.36</v>
      </c>
      <c r="E789" s="39">
        <v>0</v>
      </c>
      <c r="F789" s="39">
        <v>0</v>
      </c>
      <c r="G789" s="39">
        <v>0</v>
      </c>
      <c r="H789" s="39">
        <v>0</v>
      </c>
      <c r="I789" s="39">
        <v>60213.2</v>
      </c>
      <c r="J789" s="39">
        <v>47234.36</v>
      </c>
      <c r="K789" s="39">
        <v>47234.36</v>
      </c>
      <c r="L789" s="101" t="s">
        <v>1413</v>
      </c>
      <c r="M789" s="157"/>
      <c r="N789" s="157"/>
      <c r="O789" s="87"/>
      <c r="P789" s="101" t="str">
        <f t="shared" si="17"/>
        <v>Освоение 78,4%</v>
      </c>
      <c r="Q789" s="158"/>
      <c r="R789" s="50"/>
    </row>
    <row r="790" spans="1:18" ht="99.75" customHeight="1">
      <c r="A790" s="73"/>
      <c r="B790" s="3" t="s">
        <v>264</v>
      </c>
      <c r="C790" s="39">
        <v>67875.4</v>
      </c>
      <c r="D790" s="39">
        <v>0</v>
      </c>
      <c r="E790" s="39">
        <v>0</v>
      </c>
      <c r="F790" s="39">
        <v>0</v>
      </c>
      <c r="G790" s="39">
        <v>0</v>
      </c>
      <c r="H790" s="39">
        <v>0</v>
      </c>
      <c r="I790" s="39">
        <v>67875.4</v>
      </c>
      <c r="J790" s="39">
        <v>0</v>
      </c>
      <c r="K790" s="39">
        <v>0</v>
      </c>
      <c r="L790" s="101" t="s">
        <v>1140</v>
      </c>
      <c r="M790" s="157"/>
      <c r="N790" s="157"/>
      <c r="O790" s="87"/>
      <c r="P790" s="101" t="str">
        <f t="shared" si="17"/>
        <v>Освоение 0,0%</v>
      </c>
      <c r="Q790" s="158"/>
      <c r="R790" s="50"/>
    </row>
    <row r="791" spans="1:18" ht="99.75" customHeight="1">
      <c r="A791" s="73" t="s">
        <v>1064</v>
      </c>
      <c r="B791" s="3" t="s">
        <v>1059</v>
      </c>
      <c r="C791" s="39">
        <v>67875.4</v>
      </c>
      <c r="D791" s="39">
        <v>0</v>
      </c>
      <c r="E791" s="39">
        <v>0</v>
      </c>
      <c r="F791" s="39">
        <v>0</v>
      </c>
      <c r="G791" s="39">
        <v>0</v>
      </c>
      <c r="H791" s="39">
        <v>0</v>
      </c>
      <c r="I791" s="39">
        <v>67875.4</v>
      </c>
      <c r="J791" s="39">
        <v>0</v>
      </c>
      <c r="K791" s="39">
        <v>0</v>
      </c>
      <c r="L791" s="101" t="s">
        <v>1140</v>
      </c>
      <c r="M791" s="157"/>
      <c r="N791" s="157"/>
      <c r="O791" s="87"/>
      <c r="P791" s="101" t="str">
        <f aca="true" t="shared" si="19" ref="P791:P854">L791</f>
        <v>Освоение 0,0%</v>
      </c>
      <c r="Q791" s="158"/>
      <c r="R791" s="50"/>
    </row>
    <row r="792" spans="1:18" ht="99.75" customHeight="1">
      <c r="A792" s="73"/>
      <c r="B792" s="3" t="s">
        <v>1790</v>
      </c>
      <c r="C792" s="39">
        <v>2485.2</v>
      </c>
      <c r="D792" s="39">
        <v>0</v>
      </c>
      <c r="E792" s="39">
        <v>0</v>
      </c>
      <c r="F792" s="39">
        <v>0</v>
      </c>
      <c r="G792" s="39">
        <v>0</v>
      </c>
      <c r="H792" s="39">
        <v>0</v>
      </c>
      <c r="I792" s="39">
        <v>2485.2</v>
      </c>
      <c r="J792" s="39">
        <v>0</v>
      </c>
      <c r="K792" s="39">
        <v>0</v>
      </c>
      <c r="L792" s="101" t="s">
        <v>1140</v>
      </c>
      <c r="M792" s="157"/>
      <c r="N792" s="157"/>
      <c r="O792" s="87"/>
      <c r="P792" s="101" t="str">
        <f t="shared" si="19"/>
        <v>Освоение 0,0%</v>
      </c>
      <c r="Q792" s="158"/>
      <c r="R792" s="50"/>
    </row>
    <row r="793" spans="1:18" ht="99.75" customHeight="1">
      <c r="A793" s="73" t="s">
        <v>1066</v>
      </c>
      <c r="B793" s="3" t="s">
        <v>1886</v>
      </c>
      <c r="C793" s="39">
        <v>1626.6</v>
      </c>
      <c r="D793" s="39">
        <v>0</v>
      </c>
      <c r="E793" s="39">
        <v>0</v>
      </c>
      <c r="F793" s="39">
        <v>0</v>
      </c>
      <c r="G793" s="39">
        <v>0</v>
      </c>
      <c r="H793" s="39">
        <v>0</v>
      </c>
      <c r="I793" s="39">
        <v>1626.6</v>
      </c>
      <c r="J793" s="39">
        <v>0</v>
      </c>
      <c r="K793" s="39">
        <v>0</v>
      </c>
      <c r="L793" s="101" t="s">
        <v>1140</v>
      </c>
      <c r="M793" s="157"/>
      <c r="N793" s="157"/>
      <c r="O793" s="87"/>
      <c r="P793" s="101" t="str">
        <f t="shared" si="19"/>
        <v>Освоение 0,0%</v>
      </c>
      <c r="Q793" s="158"/>
      <c r="R793" s="50"/>
    </row>
    <row r="794" spans="1:18" ht="99.75" customHeight="1">
      <c r="A794" s="73" t="s">
        <v>1068</v>
      </c>
      <c r="B794" s="3" t="s">
        <v>1887</v>
      </c>
      <c r="C794" s="39">
        <v>858.6</v>
      </c>
      <c r="D794" s="39">
        <v>0</v>
      </c>
      <c r="E794" s="39">
        <v>0</v>
      </c>
      <c r="F794" s="39">
        <v>0</v>
      </c>
      <c r="G794" s="39">
        <v>0</v>
      </c>
      <c r="H794" s="39">
        <v>0</v>
      </c>
      <c r="I794" s="39">
        <v>858.6</v>
      </c>
      <c r="J794" s="39">
        <v>0</v>
      </c>
      <c r="K794" s="39">
        <v>0</v>
      </c>
      <c r="L794" s="101" t="s">
        <v>1140</v>
      </c>
      <c r="M794" s="157"/>
      <c r="N794" s="157"/>
      <c r="O794" s="87"/>
      <c r="P794" s="101" t="str">
        <f t="shared" si="19"/>
        <v>Освоение 0,0%</v>
      </c>
      <c r="Q794" s="158"/>
      <c r="R794" s="50"/>
    </row>
    <row r="795" spans="1:18" ht="99.75" customHeight="1">
      <c r="A795" s="73"/>
      <c r="B795" s="3" t="s">
        <v>266</v>
      </c>
      <c r="C795" s="39">
        <v>1950.3</v>
      </c>
      <c r="D795" s="39">
        <v>1300.2</v>
      </c>
      <c r="E795" s="39">
        <v>0</v>
      </c>
      <c r="F795" s="39">
        <v>0</v>
      </c>
      <c r="G795" s="39">
        <v>0</v>
      </c>
      <c r="H795" s="39">
        <v>0</v>
      </c>
      <c r="I795" s="39">
        <v>1950.3</v>
      </c>
      <c r="J795" s="39">
        <v>1300.2</v>
      </c>
      <c r="K795" s="39">
        <v>1300.2</v>
      </c>
      <c r="L795" s="101" t="s">
        <v>1888</v>
      </c>
      <c r="M795" s="157"/>
      <c r="N795" s="157"/>
      <c r="O795" s="87"/>
      <c r="P795" s="101" t="str">
        <f t="shared" si="19"/>
        <v>Освоение 66,7%</v>
      </c>
      <c r="Q795" s="158"/>
      <c r="R795" s="50"/>
    </row>
    <row r="796" spans="1:18" ht="99.75" customHeight="1">
      <c r="A796" s="73" t="s">
        <v>1889</v>
      </c>
      <c r="B796" s="3" t="s">
        <v>1890</v>
      </c>
      <c r="C796" s="39">
        <v>650.1</v>
      </c>
      <c r="D796" s="39">
        <v>650.1</v>
      </c>
      <c r="E796" s="39">
        <v>0</v>
      </c>
      <c r="F796" s="39">
        <v>0</v>
      </c>
      <c r="G796" s="39">
        <v>0</v>
      </c>
      <c r="H796" s="39">
        <v>0</v>
      </c>
      <c r="I796" s="39">
        <v>650.1</v>
      </c>
      <c r="J796" s="39">
        <v>650.1</v>
      </c>
      <c r="K796" s="39">
        <v>650.1</v>
      </c>
      <c r="L796" s="101"/>
      <c r="M796" s="157"/>
      <c r="N796" s="157"/>
      <c r="O796" s="87"/>
      <c r="P796" s="101">
        <f t="shared" si="19"/>
        <v>0</v>
      </c>
      <c r="Q796" s="158"/>
      <c r="R796" s="50"/>
    </row>
    <row r="797" spans="1:18" ht="99.75" customHeight="1">
      <c r="A797" s="73" t="s">
        <v>1891</v>
      </c>
      <c r="B797" s="3" t="s">
        <v>1892</v>
      </c>
      <c r="C797" s="39">
        <v>650.1</v>
      </c>
      <c r="D797" s="39">
        <v>0</v>
      </c>
      <c r="E797" s="39">
        <v>0</v>
      </c>
      <c r="F797" s="39">
        <v>0</v>
      </c>
      <c r="G797" s="39">
        <v>0</v>
      </c>
      <c r="H797" s="39">
        <v>0</v>
      </c>
      <c r="I797" s="39">
        <v>650.1</v>
      </c>
      <c r="J797" s="39">
        <v>0</v>
      </c>
      <c r="K797" s="39">
        <v>0</v>
      </c>
      <c r="L797" s="101" t="s">
        <v>1140</v>
      </c>
      <c r="M797" s="157"/>
      <c r="N797" s="157"/>
      <c r="O797" s="87"/>
      <c r="P797" s="101" t="str">
        <f t="shared" si="19"/>
        <v>Освоение 0,0%</v>
      </c>
      <c r="Q797" s="158"/>
      <c r="R797" s="50"/>
    </row>
    <row r="798" spans="1:18" ht="99.75" customHeight="1">
      <c r="A798" s="73" t="s">
        <v>1893</v>
      </c>
      <c r="B798" s="3" t="s">
        <v>1894</v>
      </c>
      <c r="C798" s="39">
        <v>650.1</v>
      </c>
      <c r="D798" s="39">
        <v>650.1</v>
      </c>
      <c r="E798" s="39">
        <v>0</v>
      </c>
      <c r="F798" s="39">
        <v>0</v>
      </c>
      <c r="G798" s="39">
        <v>0</v>
      </c>
      <c r="H798" s="39">
        <v>0</v>
      </c>
      <c r="I798" s="39">
        <v>650.1</v>
      </c>
      <c r="J798" s="39">
        <v>650.1</v>
      </c>
      <c r="K798" s="39">
        <v>650.1</v>
      </c>
      <c r="L798" s="101"/>
      <c r="M798" s="157"/>
      <c r="N798" s="157"/>
      <c r="O798" s="87"/>
      <c r="P798" s="101">
        <f t="shared" si="19"/>
        <v>0</v>
      </c>
      <c r="Q798" s="158"/>
      <c r="R798" s="50"/>
    </row>
    <row r="799" spans="1:18" ht="99.75" customHeight="1">
      <c r="A799" s="73"/>
      <c r="B799" s="3" t="s">
        <v>244</v>
      </c>
      <c r="C799" s="39">
        <v>847600.8</v>
      </c>
      <c r="D799" s="39">
        <v>329195.701</v>
      </c>
      <c r="E799" s="39">
        <v>0</v>
      </c>
      <c r="F799" s="39">
        <v>0</v>
      </c>
      <c r="G799" s="39">
        <v>0</v>
      </c>
      <c r="H799" s="39">
        <v>0</v>
      </c>
      <c r="I799" s="39">
        <v>847600.8</v>
      </c>
      <c r="J799" s="39">
        <v>329195.701</v>
      </c>
      <c r="K799" s="39">
        <v>329195.701</v>
      </c>
      <c r="L799" s="101" t="s">
        <v>1895</v>
      </c>
      <c r="M799" s="157"/>
      <c r="N799" s="157"/>
      <c r="O799" s="87"/>
      <c r="P799" s="101" t="str">
        <f t="shared" si="19"/>
        <v>Освоение 38,8%</v>
      </c>
      <c r="Q799" s="158"/>
      <c r="R799" s="50"/>
    </row>
    <row r="800" spans="1:18" ht="99.75" customHeight="1">
      <c r="A800" s="73" t="s">
        <v>1896</v>
      </c>
      <c r="B800" s="3" t="s">
        <v>1061</v>
      </c>
      <c r="C800" s="39">
        <v>291098.8</v>
      </c>
      <c r="D800" s="39">
        <v>81871.848</v>
      </c>
      <c r="E800" s="39">
        <v>0</v>
      </c>
      <c r="F800" s="39">
        <v>0</v>
      </c>
      <c r="G800" s="39">
        <v>0</v>
      </c>
      <c r="H800" s="39">
        <v>0</v>
      </c>
      <c r="I800" s="39">
        <v>291098.8</v>
      </c>
      <c r="J800" s="39">
        <v>81871.848</v>
      </c>
      <c r="K800" s="39">
        <v>81871.848</v>
      </c>
      <c r="L800" s="101" t="s">
        <v>1897</v>
      </c>
      <c r="M800" s="157"/>
      <c r="N800" s="157"/>
      <c r="O800" s="87"/>
      <c r="P800" s="101" t="str">
        <f t="shared" si="19"/>
        <v>Освоение 28,1%</v>
      </c>
      <c r="Q800" s="158"/>
      <c r="R800" s="50"/>
    </row>
    <row r="801" spans="1:18" ht="99.75" customHeight="1">
      <c r="A801" s="73" t="s">
        <v>1898</v>
      </c>
      <c r="B801" s="3" t="s">
        <v>1063</v>
      </c>
      <c r="C801" s="39">
        <v>370702</v>
      </c>
      <c r="D801" s="39">
        <v>116167.921</v>
      </c>
      <c r="E801" s="39">
        <v>0</v>
      </c>
      <c r="F801" s="39">
        <v>0</v>
      </c>
      <c r="G801" s="39">
        <v>0</v>
      </c>
      <c r="H801" s="39">
        <v>0</v>
      </c>
      <c r="I801" s="39">
        <v>370702</v>
      </c>
      <c r="J801" s="39">
        <v>116167.921</v>
      </c>
      <c r="K801" s="39">
        <v>116167.921</v>
      </c>
      <c r="L801" s="101" t="s">
        <v>1899</v>
      </c>
      <c r="M801" s="157"/>
      <c r="N801" s="157"/>
      <c r="O801" s="87"/>
      <c r="P801" s="101" t="str">
        <f t="shared" si="19"/>
        <v>Освоение 31,3%</v>
      </c>
      <c r="Q801" s="158"/>
      <c r="R801" s="50"/>
    </row>
    <row r="802" spans="1:18" ht="99.75" customHeight="1">
      <c r="A802" s="73" t="s">
        <v>1900</v>
      </c>
      <c r="B802" s="3" t="s">
        <v>1065</v>
      </c>
      <c r="C802" s="39">
        <v>185800</v>
      </c>
      <c r="D802" s="39">
        <v>131155.932</v>
      </c>
      <c r="E802" s="39">
        <v>0</v>
      </c>
      <c r="F802" s="39">
        <v>0</v>
      </c>
      <c r="G802" s="39">
        <v>0</v>
      </c>
      <c r="H802" s="39">
        <v>0</v>
      </c>
      <c r="I802" s="39">
        <v>185800</v>
      </c>
      <c r="J802" s="39">
        <v>131155.932</v>
      </c>
      <c r="K802" s="39">
        <v>131155.932</v>
      </c>
      <c r="L802" s="101" t="s">
        <v>1609</v>
      </c>
      <c r="M802" s="157"/>
      <c r="N802" s="157"/>
      <c r="O802" s="87"/>
      <c r="P802" s="101" t="str">
        <f t="shared" si="19"/>
        <v>Освоение 70,6%</v>
      </c>
      <c r="Q802" s="158"/>
      <c r="R802" s="50"/>
    </row>
    <row r="803" spans="1:18" ht="99.75" customHeight="1">
      <c r="A803" s="73"/>
      <c r="B803" s="3" t="s">
        <v>282</v>
      </c>
      <c r="C803" s="39">
        <v>6720.2</v>
      </c>
      <c r="D803" s="39">
        <v>2000</v>
      </c>
      <c r="E803" s="39">
        <v>0</v>
      </c>
      <c r="F803" s="39">
        <v>0</v>
      </c>
      <c r="G803" s="39">
        <v>0</v>
      </c>
      <c r="H803" s="39">
        <v>0</v>
      </c>
      <c r="I803" s="39">
        <v>6720.2</v>
      </c>
      <c r="J803" s="39">
        <v>2000</v>
      </c>
      <c r="K803" s="39">
        <v>2000</v>
      </c>
      <c r="L803" s="101" t="s">
        <v>1901</v>
      </c>
      <c r="M803" s="157"/>
      <c r="N803" s="157"/>
      <c r="O803" s="87"/>
      <c r="P803" s="101" t="str">
        <f t="shared" si="19"/>
        <v>Освоение 29,8%</v>
      </c>
      <c r="Q803" s="158"/>
      <c r="R803" s="50"/>
    </row>
    <row r="804" spans="1:18" ht="99.75" customHeight="1">
      <c r="A804" s="73" t="s">
        <v>1902</v>
      </c>
      <c r="B804" s="3" t="s">
        <v>1067</v>
      </c>
      <c r="C804" s="39">
        <v>3315.5</v>
      </c>
      <c r="D804" s="39">
        <v>1000</v>
      </c>
      <c r="E804" s="39">
        <v>0</v>
      </c>
      <c r="F804" s="39">
        <v>0</v>
      </c>
      <c r="G804" s="39">
        <v>0</v>
      </c>
      <c r="H804" s="39">
        <v>0</v>
      </c>
      <c r="I804" s="39">
        <v>3315.5</v>
      </c>
      <c r="J804" s="39">
        <v>1000</v>
      </c>
      <c r="K804" s="39">
        <v>1000</v>
      </c>
      <c r="L804" s="101" t="s">
        <v>1548</v>
      </c>
      <c r="M804" s="157"/>
      <c r="N804" s="157"/>
      <c r="O804" s="87"/>
      <c r="P804" s="101" t="str">
        <f t="shared" si="19"/>
        <v>Освоение 30,2%</v>
      </c>
      <c r="Q804" s="158"/>
      <c r="R804" s="50"/>
    </row>
    <row r="805" spans="1:18" ht="99.75" customHeight="1">
      <c r="A805" s="73" t="s">
        <v>1903</v>
      </c>
      <c r="B805" s="3" t="s">
        <v>1069</v>
      </c>
      <c r="C805" s="39">
        <v>3404.7</v>
      </c>
      <c r="D805" s="39">
        <v>1000</v>
      </c>
      <c r="E805" s="39">
        <v>0</v>
      </c>
      <c r="F805" s="39">
        <v>0</v>
      </c>
      <c r="G805" s="39">
        <v>0</v>
      </c>
      <c r="H805" s="39">
        <v>0</v>
      </c>
      <c r="I805" s="39">
        <v>3404.7</v>
      </c>
      <c r="J805" s="39">
        <v>1000</v>
      </c>
      <c r="K805" s="39">
        <v>1000</v>
      </c>
      <c r="L805" s="101" t="s">
        <v>1659</v>
      </c>
      <c r="M805" s="157"/>
      <c r="N805" s="157"/>
      <c r="O805" s="87"/>
      <c r="P805" s="101" t="str">
        <f t="shared" si="19"/>
        <v>Освоение 29,4%</v>
      </c>
      <c r="Q805" s="158"/>
      <c r="R805" s="50"/>
    </row>
    <row r="806" spans="1:18" ht="99.75" customHeight="1">
      <c r="A806" s="73"/>
      <c r="B806" s="3" t="s">
        <v>237</v>
      </c>
      <c r="C806" s="39">
        <v>3500</v>
      </c>
      <c r="D806" s="39">
        <v>0</v>
      </c>
      <c r="E806" s="39">
        <v>0</v>
      </c>
      <c r="F806" s="39">
        <v>0</v>
      </c>
      <c r="G806" s="39">
        <v>0</v>
      </c>
      <c r="H806" s="39">
        <v>0</v>
      </c>
      <c r="I806" s="39">
        <v>3500</v>
      </c>
      <c r="J806" s="39">
        <v>0</v>
      </c>
      <c r="K806" s="39">
        <v>0</v>
      </c>
      <c r="L806" s="101" t="s">
        <v>1140</v>
      </c>
      <c r="M806" s="157"/>
      <c r="N806" s="157"/>
      <c r="O806" s="87"/>
      <c r="P806" s="101" t="str">
        <f t="shared" si="19"/>
        <v>Освоение 0,0%</v>
      </c>
      <c r="Q806" s="158"/>
      <c r="R806" s="50"/>
    </row>
    <row r="807" spans="1:18" ht="99.75" customHeight="1">
      <c r="A807" s="73" t="s">
        <v>1904</v>
      </c>
      <c r="B807" s="3" t="s">
        <v>1905</v>
      </c>
      <c r="C807" s="39">
        <v>3500</v>
      </c>
      <c r="D807" s="39">
        <v>0</v>
      </c>
      <c r="E807" s="39">
        <v>0</v>
      </c>
      <c r="F807" s="39">
        <v>0</v>
      </c>
      <c r="G807" s="39">
        <v>0</v>
      </c>
      <c r="H807" s="39">
        <v>0</v>
      </c>
      <c r="I807" s="39">
        <v>3500</v>
      </c>
      <c r="J807" s="39">
        <v>0</v>
      </c>
      <c r="K807" s="39">
        <v>0</v>
      </c>
      <c r="L807" s="101" t="s">
        <v>1140</v>
      </c>
      <c r="M807" s="157"/>
      <c r="N807" s="157"/>
      <c r="O807" s="87"/>
      <c r="P807" s="101" t="str">
        <f t="shared" si="19"/>
        <v>Освоение 0,0%</v>
      </c>
      <c r="Q807" s="158"/>
      <c r="R807" s="50"/>
    </row>
    <row r="808" spans="1:18" ht="99.75" customHeight="1">
      <c r="A808" s="73"/>
      <c r="B808" s="3" t="s">
        <v>269</v>
      </c>
      <c r="C808" s="39">
        <v>3989</v>
      </c>
      <c r="D808" s="39">
        <v>0</v>
      </c>
      <c r="E808" s="39">
        <v>0</v>
      </c>
      <c r="F808" s="39">
        <v>0</v>
      </c>
      <c r="G808" s="39">
        <v>0</v>
      </c>
      <c r="H808" s="39">
        <v>0</v>
      </c>
      <c r="I808" s="39">
        <v>3989</v>
      </c>
      <c r="J808" s="39">
        <v>0</v>
      </c>
      <c r="K808" s="39">
        <v>0</v>
      </c>
      <c r="L808" s="101" t="s">
        <v>1140</v>
      </c>
      <c r="M808" s="157"/>
      <c r="N808" s="157"/>
      <c r="O808" s="87"/>
      <c r="P808" s="101" t="str">
        <f t="shared" si="19"/>
        <v>Освоение 0,0%</v>
      </c>
      <c r="Q808" s="158"/>
      <c r="R808" s="50"/>
    </row>
    <row r="809" spans="1:18" ht="99.75" customHeight="1">
      <c r="A809" s="73" t="s">
        <v>1906</v>
      </c>
      <c r="B809" s="3" t="s">
        <v>1907</v>
      </c>
      <c r="C809" s="39">
        <v>1990.5</v>
      </c>
      <c r="D809" s="39">
        <v>0</v>
      </c>
      <c r="E809" s="39">
        <v>0</v>
      </c>
      <c r="F809" s="39">
        <v>0</v>
      </c>
      <c r="G809" s="39">
        <v>0</v>
      </c>
      <c r="H809" s="39">
        <v>0</v>
      </c>
      <c r="I809" s="39">
        <v>1990.5</v>
      </c>
      <c r="J809" s="39">
        <v>0</v>
      </c>
      <c r="K809" s="39">
        <v>0</v>
      </c>
      <c r="L809" s="101" t="s">
        <v>1140</v>
      </c>
      <c r="M809" s="157"/>
      <c r="N809" s="157"/>
      <c r="O809" s="87"/>
      <c r="P809" s="101" t="str">
        <f t="shared" si="19"/>
        <v>Освоение 0,0%</v>
      </c>
      <c r="Q809" s="158"/>
      <c r="R809" s="50"/>
    </row>
    <row r="810" spans="1:18" ht="99.75" customHeight="1">
      <c r="A810" s="73" t="s">
        <v>1908</v>
      </c>
      <c r="B810" s="3" t="s">
        <v>1909</v>
      </c>
      <c r="C810" s="39">
        <v>1998.5</v>
      </c>
      <c r="D810" s="39">
        <v>0</v>
      </c>
      <c r="E810" s="39">
        <v>0</v>
      </c>
      <c r="F810" s="39">
        <v>0</v>
      </c>
      <c r="G810" s="39">
        <v>0</v>
      </c>
      <c r="H810" s="39">
        <v>0</v>
      </c>
      <c r="I810" s="39">
        <v>1998.5</v>
      </c>
      <c r="J810" s="39">
        <v>0</v>
      </c>
      <c r="K810" s="39">
        <v>0</v>
      </c>
      <c r="L810" s="101" t="s">
        <v>1140</v>
      </c>
      <c r="M810" s="157"/>
      <c r="N810" s="157"/>
      <c r="O810" s="87"/>
      <c r="P810" s="101" t="str">
        <f t="shared" si="19"/>
        <v>Освоение 0,0%</v>
      </c>
      <c r="Q810" s="158"/>
      <c r="R810" s="50"/>
    </row>
    <row r="811" spans="1:18" ht="99.75" customHeight="1">
      <c r="A811" s="73"/>
      <c r="B811" s="3" t="s">
        <v>289</v>
      </c>
      <c r="C811" s="39">
        <v>592.7</v>
      </c>
      <c r="D811" s="39">
        <v>0</v>
      </c>
      <c r="E811" s="39">
        <v>0</v>
      </c>
      <c r="F811" s="39">
        <v>0</v>
      </c>
      <c r="G811" s="39">
        <v>0</v>
      </c>
      <c r="H811" s="39">
        <v>0</v>
      </c>
      <c r="I811" s="39">
        <v>592.7</v>
      </c>
      <c r="J811" s="39">
        <v>0</v>
      </c>
      <c r="K811" s="39">
        <v>0</v>
      </c>
      <c r="L811" s="101" t="s">
        <v>1140</v>
      </c>
      <c r="M811" s="157"/>
      <c r="N811" s="157"/>
      <c r="O811" s="87"/>
      <c r="P811" s="101" t="str">
        <f t="shared" si="19"/>
        <v>Освоение 0,0%</v>
      </c>
      <c r="Q811" s="158"/>
      <c r="R811" s="50"/>
    </row>
    <row r="812" spans="1:18" ht="99.75" customHeight="1">
      <c r="A812" s="73" t="s">
        <v>1910</v>
      </c>
      <c r="B812" s="3" t="s">
        <v>1911</v>
      </c>
      <c r="C812" s="39">
        <v>592.7</v>
      </c>
      <c r="D812" s="39">
        <v>0</v>
      </c>
      <c r="E812" s="39">
        <v>0</v>
      </c>
      <c r="F812" s="39">
        <v>0</v>
      </c>
      <c r="G812" s="39">
        <v>0</v>
      </c>
      <c r="H812" s="39">
        <v>0</v>
      </c>
      <c r="I812" s="39">
        <v>592.7</v>
      </c>
      <c r="J812" s="39">
        <v>0</v>
      </c>
      <c r="K812" s="39">
        <v>0</v>
      </c>
      <c r="L812" s="101" t="s">
        <v>1140</v>
      </c>
      <c r="M812" s="157"/>
      <c r="N812" s="157"/>
      <c r="O812" s="87"/>
      <c r="P812" s="101" t="str">
        <f t="shared" si="19"/>
        <v>Освоение 0,0%</v>
      </c>
      <c r="Q812" s="158"/>
      <c r="R812" s="50"/>
    </row>
    <row r="813" spans="1:18" ht="30" customHeight="1">
      <c r="A813" s="106" t="s">
        <v>15</v>
      </c>
      <c r="B813" s="6" t="s">
        <v>215</v>
      </c>
      <c r="C813" s="94">
        <f>C815+C867</f>
        <v>48585824.7</v>
      </c>
      <c r="D813" s="94">
        <f aca="true" t="shared" si="20" ref="D813:J813">D815+D867</f>
        <v>17085200.629</v>
      </c>
      <c r="E813" s="94">
        <f t="shared" si="20"/>
        <v>9258694.32</v>
      </c>
      <c r="F813" s="94">
        <f t="shared" si="20"/>
        <v>5860797.49611</v>
      </c>
      <c r="G813" s="94">
        <f t="shared" si="20"/>
        <v>0</v>
      </c>
      <c r="H813" s="94">
        <f t="shared" si="20"/>
        <v>0</v>
      </c>
      <c r="I813" s="94">
        <f t="shared" si="20"/>
        <v>57844519.02</v>
      </c>
      <c r="J813" s="94">
        <f t="shared" si="20"/>
        <v>22945998.12511</v>
      </c>
      <c r="K813" s="94">
        <f>M813+N813</f>
        <v>14613076.1745</v>
      </c>
      <c r="L813" s="6" t="str">
        <f>"Выполнение "&amp;ROUND(K813/I813*100,1)&amp;" %"</f>
        <v>Выполнение 25,3 %</v>
      </c>
      <c r="M813" s="159">
        <v>8753508.77913</v>
      </c>
      <c r="N813" s="159">
        <f>N867+N815</f>
        <v>5859567.39537</v>
      </c>
      <c r="O813" s="157"/>
      <c r="P813" s="101" t="str">
        <f t="shared" si="19"/>
        <v>Выполнение 25,3 %</v>
      </c>
      <c r="Q813" s="158"/>
      <c r="R813" s="50"/>
    </row>
    <row r="814" spans="1:18" ht="15.75" customHeight="1">
      <c r="A814" s="106"/>
      <c r="B814" s="6" t="s">
        <v>0</v>
      </c>
      <c r="C814" s="94"/>
      <c r="D814" s="94"/>
      <c r="E814" s="94"/>
      <c r="F814" s="94"/>
      <c r="G814" s="94"/>
      <c r="H814" s="94"/>
      <c r="I814" s="94"/>
      <c r="J814" s="94"/>
      <c r="K814" s="94"/>
      <c r="L814" s="6"/>
      <c r="M814" s="157"/>
      <c r="N814" s="157"/>
      <c r="O814" s="157"/>
      <c r="P814" s="101">
        <f t="shared" si="19"/>
        <v>0</v>
      </c>
      <c r="Q814" s="158"/>
      <c r="R814" s="50"/>
    </row>
    <row r="815" spans="1:18" ht="99.75" customHeight="1">
      <c r="A815" s="77" t="s">
        <v>593</v>
      </c>
      <c r="B815" s="6" t="s">
        <v>1070</v>
      </c>
      <c r="C815" s="38">
        <v>37829548.7</v>
      </c>
      <c r="D815" s="38">
        <v>14707177.629</v>
      </c>
      <c r="E815" s="38">
        <v>7419308.684</v>
      </c>
      <c r="F815" s="38">
        <v>4417497.59653</v>
      </c>
      <c r="G815" s="38">
        <v>0</v>
      </c>
      <c r="H815" s="38">
        <v>0</v>
      </c>
      <c r="I815" s="38">
        <f>C815+E815</f>
        <v>45248857.384</v>
      </c>
      <c r="J815" s="38">
        <f>D815+F815</f>
        <v>19124675.22553</v>
      </c>
      <c r="K815" s="38">
        <f>M815+N815</f>
        <v>12256586.843740001</v>
      </c>
      <c r="L815" s="6" t="str">
        <f aca="true" t="shared" si="21" ref="L815:L878">"Выполнение "&amp;ROUND(K815/I815*100,1)&amp;" %"</f>
        <v>Выполнение 27,1 %</v>
      </c>
      <c r="M815" s="157">
        <v>7840319.34795</v>
      </c>
      <c r="N815" s="157">
        <f>N816+N838+N845+N848+N855</f>
        <v>4416267.49579</v>
      </c>
      <c r="O815" s="157"/>
      <c r="P815" s="101" t="str">
        <f t="shared" si="19"/>
        <v>Выполнение 27,1 %</v>
      </c>
      <c r="Q815" s="158"/>
      <c r="R815" s="50"/>
    </row>
    <row r="816" spans="1:18" ht="99.75" customHeight="1">
      <c r="A816" s="77"/>
      <c r="B816" s="102" t="s">
        <v>1912</v>
      </c>
      <c r="C816" s="38">
        <v>28530812.2</v>
      </c>
      <c r="D816" s="38">
        <v>8265018.829</v>
      </c>
      <c r="E816" s="38">
        <v>1509062.662</v>
      </c>
      <c r="F816" s="38">
        <v>835639.351</v>
      </c>
      <c r="G816" s="38">
        <v>0</v>
      </c>
      <c r="H816" s="38">
        <v>0</v>
      </c>
      <c r="I816" s="38">
        <f aca="true" t="shared" si="22" ref="I816:J865">C816+E816</f>
        <v>30039874.862</v>
      </c>
      <c r="J816" s="38">
        <f t="shared" si="22"/>
        <v>9100658.18</v>
      </c>
      <c r="K816" s="38">
        <f aca="true" t="shared" si="23" ref="K816:K865">M816+N816</f>
        <v>3662216.05927</v>
      </c>
      <c r="L816" s="6" t="str">
        <f t="shared" si="21"/>
        <v>Выполнение 12,2 %</v>
      </c>
      <c r="M816" s="157">
        <v>2826576.70827</v>
      </c>
      <c r="N816" s="157">
        <f>N817+N819+N836</f>
        <v>835639.351</v>
      </c>
      <c r="O816" s="157"/>
      <c r="P816" s="101" t="str">
        <f t="shared" si="19"/>
        <v>Выполнение 12,2 %</v>
      </c>
      <c r="Q816" s="158"/>
      <c r="R816" s="50"/>
    </row>
    <row r="817" spans="1:18" ht="99.75" customHeight="1">
      <c r="A817" s="149"/>
      <c r="B817" s="103" t="s">
        <v>1913</v>
      </c>
      <c r="C817" s="104">
        <v>300000</v>
      </c>
      <c r="D817" s="104">
        <v>0</v>
      </c>
      <c r="E817" s="104">
        <v>15789.48</v>
      </c>
      <c r="F817" s="104">
        <v>3245.91</v>
      </c>
      <c r="G817" s="104">
        <v>0</v>
      </c>
      <c r="H817" s="104">
        <v>0</v>
      </c>
      <c r="I817" s="104">
        <f t="shared" si="22"/>
        <v>315789.48</v>
      </c>
      <c r="J817" s="104">
        <f t="shared" si="22"/>
        <v>3245.91</v>
      </c>
      <c r="K817" s="104">
        <f t="shared" si="23"/>
        <v>3245.91</v>
      </c>
      <c r="L817" s="160" t="str">
        <f t="shared" si="21"/>
        <v>Выполнение 1 %</v>
      </c>
      <c r="M817" s="157">
        <v>0</v>
      </c>
      <c r="N817" s="157">
        <v>3245.91</v>
      </c>
      <c r="O817" s="157"/>
      <c r="P817" s="101" t="str">
        <f t="shared" si="19"/>
        <v>Выполнение 1 %</v>
      </c>
      <c r="Q817" s="158"/>
      <c r="R817" s="50"/>
    </row>
    <row r="818" spans="1:18" ht="99.75" customHeight="1">
      <c r="A818" s="73" t="s">
        <v>219</v>
      </c>
      <c r="B818" s="105" t="s">
        <v>1914</v>
      </c>
      <c r="C818" s="39">
        <v>300000</v>
      </c>
      <c r="D818" s="39">
        <v>0</v>
      </c>
      <c r="E818" s="39">
        <v>15789.48</v>
      </c>
      <c r="F818" s="39">
        <v>3245.91</v>
      </c>
      <c r="G818" s="39">
        <v>0</v>
      </c>
      <c r="H818" s="39">
        <v>0</v>
      </c>
      <c r="I818" s="39">
        <f t="shared" si="22"/>
        <v>315789.48</v>
      </c>
      <c r="J818" s="39">
        <f t="shared" si="22"/>
        <v>3245.91</v>
      </c>
      <c r="K818" s="39">
        <f t="shared" si="23"/>
        <v>3245.91</v>
      </c>
      <c r="L818" s="3" t="str">
        <f t="shared" si="21"/>
        <v>Выполнение 1 %</v>
      </c>
      <c r="M818" s="157">
        <v>0</v>
      </c>
      <c r="N818" s="157">
        <v>3245.91</v>
      </c>
      <c r="O818" s="157"/>
      <c r="P818" s="101" t="str">
        <f t="shared" si="19"/>
        <v>Выполнение 1 %</v>
      </c>
      <c r="Q818" s="158"/>
      <c r="R818" s="50"/>
    </row>
    <row r="819" spans="1:18" ht="99.75" customHeight="1">
      <c r="A819" s="149"/>
      <c r="B819" s="103" t="s">
        <v>1915</v>
      </c>
      <c r="C819" s="104">
        <v>28076591.4</v>
      </c>
      <c r="D819" s="104">
        <v>8265018.829</v>
      </c>
      <c r="E819" s="104">
        <v>1481843.272</v>
      </c>
      <c r="F819" s="104">
        <v>832393.441</v>
      </c>
      <c r="G819" s="104">
        <v>0</v>
      </c>
      <c r="H819" s="104">
        <v>0</v>
      </c>
      <c r="I819" s="104">
        <f t="shared" si="22"/>
        <v>29558434.672</v>
      </c>
      <c r="J819" s="104">
        <f t="shared" si="22"/>
        <v>9097412.27</v>
      </c>
      <c r="K819" s="104">
        <f t="shared" si="23"/>
        <v>3658970.14927</v>
      </c>
      <c r="L819" s="160" t="str">
        <f t="shared" si="21"/>
        <v>Выполнение 12,4 %</v>
      </c>
      <c r="M819" s="157">
        <v>2826576.70827</v>
      </c>
      <c r="N819" s="157">
        <f>SUM(N820:N835)</f>
        <v>832393.441</v>
      </c>
      <c r="O819" s="157"/>
      <c r="P819" s="101" t="str">
        <f t="shared" si="19"/>
        <v>Выполнение 12,4 %</v>
      </c>
      <c r="Q819" s="158"/>
      <c r="R819" s="50"/>
    </row>
    <row r="820" spans="1:18" ht="99.75" customHeight="1">
      <c r="A820" s="73" t="s">
        <v>220</v>
      </c>
      <c r="B820" s="105" t="s">
        <v>592</v>
      </c>
      <c r="C820" s="39">
        <v>8756307.908</v>
      </c>
      <c r="D820" s="39">
        <v>0</v>
      </c>
      <c r="E820" s="39">
        <v>460858.311</v>
      </c>
      <c r="F820" s="39">
        <v>0</v>
      </c>
      <c r="G820" s="39">
        <v>0</v>
      </c>
      <c r="H820" s="39">
        <v>0</v>
      </c>
      <c r="I820" s="39">
        <f t="shared" si="22"/>
        <v>9217166.219</v>
      </c>
      <c r="J820" s="39">
        <f t="shared" si="22"/>
        <v>0</v>
      </c>
      <c r="K820" s="39">
        <f t="shared" si="23"/>
        <v>0</v>
      </c>
      <c r="L820" s="3" t="str">
        <f t="shared" si="21"/>
        <v>Выполнение 0 %</v>
      </c>
      <c r="M820" s="157">
        <v>0</v>
      </c>
      <c r="N820" s="157">
        <v>0</v>
      </c>
      <c r="O820" s="157"/>
      <c r="P820" s="101" t="str">
        <f t="shared" si="19"/>
        <v>Выполнение 0 %</v>
      </c>
      <c r="Q820" s="158"/>
      <c r="R820" s="50"/>
    </row>
    <row r="821" spans="1:18" ht="99.75" customHeight="1">
      <c r="A821" s="73" t="s">
        <v>221</v>
      </c>
      <c r="B821" s="105" t="s">
        <v>1916</v>
      </c>
      <c r="C821" s="39">
        <v>3021884.616</v>
      </c>
      <c r="D821" s="39">
        <v>0</v>
      </c>
      <c r="E821" s="39">
        <v>159046.559</v>
      </c>
      <c r="F821" s="39">
        <v>102232.389</v>
      </c>
      <c r="G821" s="39">
        <v>0</v>
      </c>
      <c r="H821" s="39">
        <v>0</v>
      </c>
      <c r="I821" s="39">
        <f t="shared" si="22"/>
        <v>3180931.175</v>
      </c>
      <c r="J821" s="39">
        <f t="shared" si="22"/>
        <v>102232.389</v>
      </c>
      <c r="K821" s="39">
        <f t="shared" si="23"/>
        <v>102232.389</v>
      </c>
      <c r="L821" s="3" t="str">
        <f t="shared" si="21"/>
        <v>Выполнение 3,2 %</v>
      </c>
      <c r="M821" s="157">
        <v>0</v>
      </c>
      <c r="N821" s="157">
        <v>102232.389</v>
      </c>
      <c r="O821" s="157"/>
      <c r="P821" s="101" t="str">
        <f t="shared" si="19"/>
        <v>Выполнение 3,2 %</v>
      </c>
      <c r="Q821" s="158"/>
      <c r="R821" s="50"/>
    </row>
    <row r="822" spans="1:18" ht="99.75" customHeight="1">
      <c r="A822" s="73" t="s">
        <v>222</v>
      </c>
      <c r="B822" s="105" t="s">
        <v>305</v>
      </c>
      <c r="C822" s="39">
        <v>855541.085</v>
      </c>
      <c r="D822" s="39">
        <v>855541.085</v>
      </c>
      <c r="E822" s="39">
        <v>45028.479</v>
      </c>
      <c r="F822" s="39">
        <v>45028.479</v>
      </c>
      <c r="G822" s="39">
        <v>0</v>
      </c>
      <c r="H822" s="39">
        <v>0</v>
      </c>
      <c r="I822" s="39">
        <f t="shared" si="22"/>
        <v>900569.564</v>
      </c>
      <c r="J822" s="39">
        <f t="shared" si="22"/>
        <v>900569.564</v>
      </c>
      <c r="K822" s="39">
        <f t="shared" si="23"/>
        <v>658562.66494</v>
      </c>
      <c r="L822" s="3" t="str">
        <f t="shared" si="21"/>
        <v>Выполнение 73,1 %</v>
      </c>
      <c r="M822" s="157">
        <v>613534.18594</v>
      </c>
      <c r="N822" s="157">
        <v>45028.479</v>
      </c>
      <c r="O822" s="157"/>
      <c r="P822" s="101" t="str">
        <f t="shared" si="19"/>
        <v>Выполнение 73,1 %</v>
      </c>
      <c r="Q822" s="158"/>
      <c r="R822" s="50"/>
    </row>
    <row r="823" spans="1:18" ht="99.75" customHeight="1">
      <c r="A823" s="73" t="s">
        <v>223</v>
      </c>
      <c r="B823" s="105" t="s">
        <v>306</v>
      </c>
      <c r="C823" s="39">
        <v>1898986.97</v>
      </c>
      <c r="D823" s="39">
        <v>1898986.97</v>
      </c>
      <c r="E823" s="39">
        <v>99946.688</v>
      </c>
      <c r="F823" s="39">
        <v>99946.688</v>
      </c>
      <c r="G823" s="39">
        <v>0</v>
      </c>
      <c r="H823" s="39">
        <v>0</v>
      </c>
      <c r="I823" s="39">
        <f t="shared" si="22"/>
        <v>1998933.658</v>
      </c>
      <c r="J823" s="39">
        <f t="shared" si="22"/>
        <v>1998933.658</v>
      </c>
      <c r="K823" s="39">
        <f t="shared" si="23"/>
        <v>1139206.79444</v>
      </c>
      <c r="L823" s="3" t="str">
        <f t="shared" si="21"/>
        <v>Выполнение 57 %</v>
      </c>
      <c r="M823" s="157">
        <v>1039260.10644</v>
      </c>
      <c r="N823" s="157">
        <v>99946.688</v>
      </c>
      <c r="O823" s="157"/>
      <c r="P823" s="101" t="str">
        <f t="shared" si="19"/>
        <v>Выполнение 57 %</v>
      </c>
      <c r="Q823" s="158"/>
      <c r="R823" s="50"/>
    </row>
    <row r="824" spans="1:18" ht="99.75" customHeight="1">
      <c r="A824" s="73" t="s">
        <v>224</v>
      </c>
      <c r="B824" s="105" t="s">
        <v>307</v>
      </c>
      <c r="C824" s="39">
        <v>324887.02</v>
      </c>
      <c r="D824" s="39">
        <v>277294</v>
      </c>
      <c r="E824" s="39">
        <v>19916.374</v>
      </c>
      <c r="F824" s="39">
        <v>19916.374</v>
      </c>
      <c r="G824" s="39">
        <v>0</v>
      </c>
      <c r="H824" s="39">
        <v>0</v>
      </c>
      <c r="I824" s="39">
        <f t="shared" si="22"/>
        <v>344803.39400000003</v>
      </c>
      <c r="J824" s="39">
        <f t="shared" si="22"/>
        <v>297210.374</v>
      </c>
      <c r="K824" s="39">
        <f t="shared" si="23"/>
        <v>47525.52212</v>
      </c>
      <c r="L824" s="3" t="str">
        <f t="shared" si="21"/>
        <v>Выполнение 13,8 %</v>
      </c>
      <c r="M824" s="157">
        <v>27609.14812</v>
      </c>
      <c r="N824" s="157">
        <v>19916.374</v>
      </c>
      <c r="O824" s="157"/>
      <c r="P824" s="101" t="str">
        <f t="shared" si="19"/>
        <v>Выполнение 13,8 %</v>
      </c>
      <c r="Q824" s="158"/>
      <c r="R824" s="50"/>
    </row>
    <row r="825" spans="1:18" ht="99.75" customHeight="1">
      <c r="A825" s="73" t="s">
        <v>225</v>
      </c>
      <c r="B825" s="105" t="s">
        <v>1917</v>
      </c>
      <c r="C825" s="39">
        <v>786587.842</v>
      </c>
      <c r="D825" s="39">
        <v>0</v>
      </c>
      <c r="E825" s="39">
        <v>42710.187</v>
      </c>
      <c r="F825" s="39">
        <v>0</v>
      </c>
      <c r="G825" s="39">
        <v>0</v>
      </c>
      <c r="H825" s="39">
        <v>0</v>
      </c>
      <c r="I825" s="39">
        <f t="shared" si="22"/>
        <v>829298.029</v>
      </c>
      <c r="J825" s="39">
        <f t="shared" si="22"/>
        <v>0</v>
      </c>
      <c r="K825" s="39">
        <f t="shared" si="23"/>
        <v>0</v>
      </c>
      <c r="L825" s="3" t="str">
        <f t="shared" si="21"/>
        <v>Выполнение 0 %</v>
      </c>
      <c r="M825" s="157">
        <v>0</v>
      </c>
      <c r="N825" s="157">
        <v>0</v>
      </c>
      <c r="O825" s="157"/>
      <c r="P825" s="101" t="str">
        <f t="shared" si="19"/>
        <v>Выполнение 0 %</v>
      </c>
      <c r="Q825" s="158"/>
      <c r="R825" s="50"/>
    </row>
    <row r="826" spans="1:18" ht="99.75" customHeight="1">
      <c r="A826" s="73" t="s">
        <v>226</v>
      </c>
      <c r="B826" s="105" t="s">
        <v>1918</v>
      </c>
      <c r="C826" s="39">
        <v>2424509.196</v>
      </c>
      <c r="D826" s="39">
        <v>0</v>
      </c>
      <c r="E826" s="39">
        <v>127605.748</v>
      </c>
      <c r="F826" s="39">
        <v>78947.416</v>
      </c>
      <c r="G826" s="39">
        <v>0</v>
      </c>
      <c r="H826" s="39">
        <v>0</v>
      </c>
      <c r="I826" s="39">
        <f t="shared" si="22"/>
        <v>2552114.944</v>
      </c>
      <c r="J826" s="39">
        <f t="shared" si="22"/>
        <v>78947.416</v>
      </c>
      <c r="K826" s="39">
        <f t="shared" si="23"/>
        <v>78947.416</v>
      </c>
      <c r="L826" s="3" t="str">
        <f t="shared" si="21"/>
        <v>Выполнение 3,1 %</v>
      </c>
      <c r="M826" s="157">
        <v>0</v>
      </c>
      <c r="N826" s="157">
        <v>78947.416</v>
      </c>
      <c r="O826" s="157"/>
      <c r="P826" s="101" t="str">
        <f t="shared" si="19"/>
        <v>Выполнение 3,1 %</v>
      </c>
      <c r="Q826" s="158"/>
      <c r="R826" s="50"/>
    </row>
    <row r="827" spans="1:18" ht="99.75" customHeight="1">
      <c r="A827" s="73" t="s">
        <v>227</v>
      </c>
      <c r="B827" s="105" t="s">
        <v>1919</v>
      </c>
      <c r="C827" s="39">
        <v>590914.054</v>
      </c>
      <c r="D827" s="39">
        <v>236062</v>
      </c>
      <c r="E827" s="39">
        <v>31100.74</v>
      </c>
      <c r="F827" s="39">
        <v>31100.74</v>
      </c>
      <c r="G827" s="39">
        <v>0</v>
      </c>
      <c r="H827" s="39">
        <v>0</v>
      </c>
      <c r="I827" s="39">
        <f t="shared" si="22"/>
        <v>622014.794</v>
      </c>
      <c r="J827" s="39">
        <f t="shared" si="22"/>
        <v>267162.74</v>
      </c>
      <c r="K827" s="39">
        <f t="shared" si="23"/>
        <v>141558.44621</v>
      </c>
      <c r="L827" s="3" t="str">
        <f t="shared" si="21"/>
        <v>Выполнение 22,8 %</v>
      </c>
      <c r="M827" s="157">
        <v>110457.70621</v>
      </c>
      <c r="N827" s="157">
        <v>31100.74</v>
      </c>
      <c r="O827" s="157"/>
      <c r="P827" s="101" t="str">
        <f t="shared" si="19"/>
        <v>Выполнение 22,8 %</v>
      </c>
      <c r="Q827" s="158"/>
      <c r="R827" s="50"/>
    </row>
    <row r="828" spans="1:18" ht="99.75" customHeight="1">
      <c r="A828" s="73" t="s">
        <v>228</v>
      </c>
      <c r="B828" s="105" t="s">
        <v>466</v>
      </c>
      <c r="C828" s="39">
        <v>2126290.156</v>
      </c>
      <c r="D828" s="39">
        <v>1187820</v>
      </c>
      <c r="E828" s="39">
        <v>111910.009</v>
      </c>
      <c r="F828" s="39">
        <v>111910.009</v>
      </c>
      <c r="G828" s="39">
        <v>0</v>
      </c>
      <c r="H828" s="39">
        <v>0</v>
      </c>
      <c r="I828" s="39">
        <f t="shared" si="22"/>
        <v>2238200.165</v>
      </c>
      <c r="J828" s="39">
        <f t="shared" si="22"/>
        <v>1299730.009</v>
      </c>
      <c r="K828" s="39">
        <f t="shared" si="23"/>
        <v>118374.182</v>
      </c>
      <c r="L828" s="3" t="str">
        <f t="shared" si="21"/>
        <v>Выполнение 5,3 %</v>
      </c>
      <c r="M828" s="157">
        <v>6464.173</v>
      </c>
      <c r="N828" s="157">
        <v>111910.009</v>
      </c>
      <c r="O828" s="157"/>
      <c r="P828" s="101" t="str">
        <f t="shared" si="19"/>
        <v>Выполнение 5,3 %</v>
      </c>
      <c r="Q828" s="158"/>
      <c r="R828" s="50"/>
    </row>
    <row r="829" spans="1:18" ht="99.75" customHeight="1">
      <c r="A829" s="73" t="s">
        <v>229</v>
      </c>
      <c r="B829" s="105" t="s">
        <v>467</v>
      </c>
      <c r="C829" s="39">
        <v>1558054.555</v>
      </c>
      <c r="D829" s="39">
        <v>1213058.706</v>
      </c>
      <c r="E829" s="39">
        <v>82002.872</v>
      </c>
      <c r="F829" s="39">
        <v>82002.872</v>
      </c>
      <c r="G829" s="39">
        <v>0</v>
      </c>
      <c r="H829" s="39">
        <v>0</v>
      </c>
      <c r="I829" s="39">
        <f t="shared" si="22"/>
        <v>1640057.427</v>
      </c>
      <c r="J829" s="39">
        <f t="shared" si="22"/>
        <v>1295061.578</v>
      </c>
      <c r="K829" s="39">
        <f t="shared" si="23"/>
        <v>331472.32991</v>
      </c>
      <c r="L829" s="3" t="str">
        <f t="shared" si="21"/>
        <v>Выполнение 20,2 %</v>
      </c>
      <c r="M829" s="157">
        <v>249469.45791</v>
      </c>
      <c r="N829" s="157">
        <v>82002.872</v>
      </c>
      <c r="O829" s="157"/>
      <c r="P829" s="101" t="str">
        <f t="shared" si="19"/>
        <v>Выполнение 20,2 %</v>
      </c>
      <c r="Q829" s="158"/>
      <c r="R829" s="50"/>
    </row>
    <row r="830" spans="1:18" ht="99.75" customHeight="1">
      <c r="A830" s="73" t="s">
        <v>230</v>
      </c>
      <c r="B830" s="105" t="s">
        <v>468</v>
      </c>
      <c r="C830" s="39">
        <v>1814705.313</v>
      </c>
      <c r="D830" s="39">
        <v>1814705.313</v>
      </c>
      <c r="E830" s="39">
        <v>95510.845</v>
      </c>
      <c r="F830" s="39">
        <v>95510.845</v>
      </c>
      <c r="G830" s="39">
        <v>0</v>
      </c>
      <c r="H830" s="39">
        <v>0</v>
      </c>
      <c r="I830" s="39">
        <f t="shared" si="22"/>
        <v>1910216.158</v>
      </c>
      <c r="J830" s="39">
        <f t="shared" si="22"/>
        <v>1910216.158</v>
      </c>
      <c r="K830" s="39">
        <f t="shared" si="23"/>
        <v>445592.19787000003</v>
      </c>
      <c r="L830" s="3" t="str">
        <f t="shared" si="21"/>
        <v>Выполнение 23,3 %</v>
      </c>
      <c r="M830" s="157">
        <v>350081.35287</v>
      </c>
      <c r="N830" s="157">
        <v>95510.845</v>
      </c>
      <c r="O830" s="157"/>
      <c r="P830" s="101" t="str">
        <f t="shared" si="19"/>
        <v>Выполнение 23,3 %</v>
      </c>
      <c r="Q830" s="158"/>
      <c r="R830" s="50"/>
    </row>
    <row r="831" spans="1:18" ht="99.75" customHeight="1">
      <c r="A831" s="73" t="s">
        <v>231</v>
      </c>
      <c r="B831" s="105" t="s">
        <v>1920</v>
      </c>
      <c r="C831" s="39">
        <v>191509.84</v>
      </c>
      <c r="D831" s="39">
        <v>0</v>
      </c>
      <c r="E831" s="39">
        <v>12365.554</v>
      </c>
      <c r="F831" s="39">
        <v>8648.565</v>
      </c>
      <c r="G831" s="39">
        <v>0</v>
      </c>
      <c r="H831" s="39">
        <v>0</v>
      </c>
      <c r="I831" s="39">
        <f t="shared" si="22"/>
        <v>203875.394</v>
      </c>
      <c r="J831" s="39">
        <f t="shared" si="22"/>
        <v>8648.565</v>
      </c>
      <c r="K831" s="39">
        <f t="shared" si="23"/>
        <v>8648.565</v>
      </c>
      <c r="L831" s="3" t="str">
        <f t="shared" si="21"/>
        <v>Выполнение 4,2 %</v>
      </c>
      <c r="M831" s="157">
        <v>0</v>
      </c>
      <c r="N831" s="157">
        <v>8648.565</v>
      </c>
      <c r="O831" s="157"/>
      <c r="P831" s="101" t="str">
        <f t="shared" si="19"/>
        <v>Выполнение 4,2 %</v>
      </c>
      <c r="Q831" s="158"/>
      <c r="R831" s="50"/>
    </row>
    <row r="832" spans="1:18" ht="99.75" customHeight="1">
      <c r="A832" s="73" t="s">
        <v>232</v>
      </c>
      <c r="B832" s="105" t="s">
        <v>469</v>
      </c>
      <c r="C832" s="39">
        <v>2363447.905</v>
      </c>
      <c r="D832" s="39">
        <v>330368.755</v>
      </c>
      <c r="E832" s="39">
        <v>124391.996</v>
      </c>
      <c r="F832" s="39">
        <v>87700.154</v>
      </c>
      <c r="G832" s="39">
        <v>0</v>
      </c>
      <c r="H832" s="39">
        <v>0</v>
      </c>
      <c r="I832" s="39">
        <f t="shared" si="22"/>
        <v>2487839.9009999996</v>
      </c>
      <c r="J832" s="39">
        <f t="shared" si="22"/>
        <v>418068.909</v>
      </c>
      <c r="K832" s="39">
        <f t="shared" si="23"/>
        <v>87700.154</v>
      </c>
      <c r="L832" s="3" t="str">
        <f t="shared" si="21"/>
        <v>Выполнение 3,5 %</v>
      </c>
      <c r="M832" s="157">
        <v>0</v>
      </c>
      <c r="N832" s="157">
        <v>87700.154</v>
      </c>
      <c r="O832" s="157"/>
      <c r="P832" s="101" t="str">
        <f t="shared" si="19"/>
        <v>Выполнение 3,5 %</v>
      </c>
      <c r="Q832" s="158"/>
      <c r="R832" s="50"/>
    </row>
    <row r="833" spans="1:18" ht="99.75" customHeight="1">
      <c r="A833" s="73" t="s">
        <v>233</v>
      </c>
      <c r="B833" s="105" t="s">
        <v>1921</v>
      </c>
      <c r="C833" s="39">
        <v>208448.943</v>
      </c>
      <c r="D833" s="39">
        <v>83380</v>
      </c>
      <c r="E833" s="39">
        <v>10970.998</v>
      </c>
      <c r="F833" s="39">
        <v>10970.998</v>
      </c>
      <c r="G833" s="39">
        <v>0</v>
      </c>
      <c r="H833" s="39">
        <v>0</v>
      </c>
      <c r="I833" s="39">
        <f t="shared" si="22"/>
        <v>219419.941</v>
      </c>
      <c r="J833" s="39">
        <f t="shared" si="22"/>
        <v>94350.99799999999</v>
      </c>
      <c r="K833" s="39">
        <f t="shared" si="23"/>
        <v>94350.99799999999</v>
      </c>
      <c r="L833" s="3" t="str">
        <f t="shared" si="21"/>
        <v>Выполнение 43 %</v>
      </c>
      <c r="M833" s="157">
        <v>83380</v>
      </c>
      <c r="N833" s="157">
        <v>10970.998</v>
      </c>
      <c r="O833" s="157"/>
      <c r="P833" s="101" t="str">
        <f t="shared" si="19"/>
        <v>Выполнение 43 %</v>
      </c>
      <c r="Q833" s="158"/>
      <c r="R833" s="50"/>
    </row>
    <row r="834" spans="1:18" ht="99.75" customHeight="1">
      <c r="A834" s="73" t="s">
        <v>309</v>
      </c>
      <c r="B834" s="105" t="s">
        <v>1922</v>
      </c>
      <c r="C834" s="39">
        <v>634947.059</v>
      </c>
      <c r="D834" s="39">
        <v>0</v>
      </c>
      <c r="E834" s="39">
        <v>31132.178</v>
      </c>
      <c r="F834" s="39">
        <v>31132.178</v>
      </c>
      <c r="G834" s="39">
        <v>0</v>
      </c>
      <c r="H834" s="39">
        <v>0</v>
      </c>
      <c r="I834" s="39">
        <f t="shared" si="22"/>
        <v>666079.237</v>
      </c>
      <c r="J834" s="39">
        <f t="shared" si="22"/>
        <v>31132.178</v>
      </c>
      <c r="K834" s="39">
        <f t="shared" si="23"/>
        <v>31132.178</v>
      </c>
      <c r="L834" s="3" t="str">
        <f t="shared" si="21"/>
        <v>Выполнение 4,7 %</v>
      </c>
      <c r="M834" s="157">
        <v>0</v>
      </c>
      <c r="N834" s="157">
        <v>31132.178</v>
      </c>
      <c r="O834" s="157"/>
      <c r="P834" s="101" t="str">
        <f t="shared" si="19"/>
        <v>Выполнение 4,7 %</v>
      </c>
      <c r="Q834" s="158"/>
      <c r="R834" s="50"/>
    </row>
    <row r="835" spans="1:18" ht="99.75" customHeight="1">
      <c r="A835" s="73" t="s">
        <v>310</v>
      </c>
      <c r="B835" s="105" t="s">
        <v>1923</v>
      </c>
      <c r="C835" s="39">
        <v>519568.938</v>
      </c>
      <c r="D835" s="39">
        <v>367802</v>
      </c>
      <c r="E835" s="39">
        <v>27345.734</v>
      </c>
      <c r="F835" s="39">
        <v>27345.734</v>
      </c>
      <c r="G835" s="39">
        <v>0</v>
      </c>
      <c r="H835" s="39">
        <v>0</v>
      </c>
      <c r="I835" s="39">
        <f t="shared" si="22"/>
        <v>546914.672</v>
      </c>
      <c r="J835" s="39">
        <f t="shared" si="22"/>
        <v>395147.734</v>
      </c>
      <c r="K835" s="39">
        <f t="shared" si="23"/>
        <v>373666.31178</v>
      </c>
      <c r="L835" s="3" t="str">
        <f t="shared" si="21"/>
        <v>Выполнение 68,3 %</v>
      </c>
      <c r="M835" s="157">
        <v>346320.57778</v>
      </c>
      <c r="N835" s="157">
        <v>27345.734</v>
      </c>
      <c r="O835" s="157"/>
      <c r="P835" s="101" t="str">
        <f t="shared" si="19"/>
        <v>Выполнение 68,3 %</v>
      </c>
      <c r="Q835" s="158"/>
      <c r="R835" s="50"/>
    </row>
    <row r="836" spans="1:18" ht="99.75" customHeight="1">
      <c r="A836" s="149"/>
      <c r="B836" s="103" t="s">
        <v>1924</v>
      </c>
      <c r="C836" s="104">
        <v>154220.8</v>
      </c>
      <c r="D836" s="104">
        <v>0</v>
      </c>
      <c r="E836" s="104">
        <v>11429.91</v>
      </c>
      <c r="F836" s="104">
        <v>0</v>
      </c>
      <c r="G836" s="104">
        <v>0</v>
      </c>
      <c r="H836" s="104">
        <v>0</v>
      </c>
      <c r="I836" s="104">
        <f t="shared" si="22"/>
        <v>165650.71</v>
      </c>
      <c r="J836" s="104">
        <f t="shared" si="22"/>
        <v>0</v>
      </c>
      <c r="K836" s="104">
        <f t="shared" si="23"/>
        <v>0</v>
      </c>
      <c r="L836" s="160" t="str">
        <f t="shared" si="21"/>
        <v>Выполнение 0 %</v>
      </c>
      <c r="M836" s="157">
        <v>0</v>
      </c>
      <c r="N836" s="157">
        <v>0</v>
      </c>
      <c r="O836" s="157"/>
      <c r="P836" s="101" t="str">
        <f t="shared" si="19"/>
        <v>Выполнение 0 %</v>
      </c>
      <c r="Q836" s="158"/>
      <c r="R836" s="50"/>
    </row>
    <row r="837" spans="1:18" ht="99.75" customHeight="1">
      <c r="A837" s="73" t="s">
        <v>311</v>
      </c>
      <c r="B837" s="105" t="s">
        <v>1925</v>
      </c>
      <c r="C837" s="39">
        <v>154220.8</v>
      </c>
      <c r="D837" s="39">
        <v>0</v>
      </c>
      <c r="E837" s="39">
        <v>11429.91</v>
      </c>
      <c r="F837" s="39">
        <v>0</v>
      </c>
      <c r="G837" s="39">
        <v>0</v>
      </c>
      <c r="H837" s="39">
        <v>0</v>
      </c>
      <c r="I837" s="39">
        <f t="shared" si="22"/>
        <v>165650.71</v>
      </c>
      <c r="J837" s="39">
        <f t="shared" si="22"/>
        <v>0</v>
      </c>
      <c r="K837" s="39">
        <f t="shared" si="23"/>
        <v>0</v>
      </c>
      <c r="L837" s="3" t="str">
        <f t="shared" si="21"/>
        <v>Выполнение 0 %</v>
      </c>
      <c r="M837" s="157">
        <v>0</v>
      </c>
      <c r="N837" s="157">
        <v>0</v>
      </c>
      <c r="O837" s="157"/>
      <c r="P837" s="101" t="str">
        <f t="shared" si="19"/>
        <v>Выполнение 0 %</v>
      </c>
      <c r="Q837" s="158"/>
      <c r="R837" s="50"/>
    </row>
    <row r="838" spans="1:18" ht="99.75" customHeight="1">
      <c r="A838" s="77"/>
      <c r="B838" s="102" t="s">
        <v>1926</v>
      </c>
      <c r="C838" s="38">
        <v>900000</v>
      </c>
      <c r="D838" s="38">
        <v>0</v>
      </c>
      <c r="E838" s="38">
        <v>1590648.658</v>
      </c>
      <c r="F838" s="38">
        <v>1815.92311</v>
      </c>
      <c r="G838" s="38">
        <v>0</v>
      </c>
      <c r="H838" s="38">
        <v>0</v>
      </c>
      <c r="I838" s="38">
        <f t="shared" si="22"/>
        <v>2490648.658</v>
      </c>
      <c r="J838" s="38">
        <f t="shared" si="22"/>
        <v>1815.92311</v>
      </c>
      <c r="K838" s="38">
        <f t="shared" si="23"/>
        <v>1815.92311</v>
      </c>
      <c r="L838" s="6" t="str">
        <f t="shared" si="21"/>
        <v>Выполнение 0,1 %</v>
      </c>
      <c r="M838" s="157">
        <v>0</v>
      </c>
      <c r="N838" s="157">
        <v>1815.92311</v>
      </c>
      <c r="O838" s="157"/>
      <c r="P838" s="101" t="str">
        <f t="shared" si="19"/>
        <v>Выполнение 0,1 %</v>
      </c>
      <c r="Q838" s="158"/>
      <c r="R838" s="50"/>
    </row>
    <row r="839" spans="1:18" ht="99.75" customHeight="1">
      <c r="A839" s="149"/>
      <c r="B839" s="103" t="s">
        <v>1927</v>
      </c>
      <c r="C839" s="104">
        <v>900000</v>
      </c>
      <c r="D839" s="104">
        <v>0</v>
      </c>
      <c r="E839" s="104">
        <v>300652.638</v>
      </c>
      <c r="F839" s="104">
        <v>1815.92311</v>
      </c>
      <c r="G839" s="104">
        <v>0</v>
      </c>
      <c r="H839" s="104">
        <v>0</v>
      </c>
      <c r="I839" s="104">
        <f t="shared" si="22"/>
        <v>1200652.638</v>
      </c>
      <c r="J839" s="104">
        <f t="shared" si="22"/>
        <v>1815.92311</v>
      </c>
      <c r="K839" s="104">
        <f t="shared" si="23"/>
        <v>1815.92311</v>
      </c>
      <c r="L839" s="160" t="str">
        <f t="shared" si="21"/>
        <v>Выполнение 0,2 %</v>
      </c>
      <c r="M839" s="157">
        <v>0</v>
      </c>
      <c r="N839" s="157">
        <v>1815.92311</v>
      </c>
      <c r="O839" s="157"/>
      <c r="P839" s="101" t="str">
        <f t="shared" si="19"/>
        <v>Выполнение 0,2 %</v>
      </c>
      <c r="Q839" s="158"/>
      <c r="R839" s="50"/>
    </row>
    <row r="840" spans="1:18" ht="99.75" customHeight="1">
      <c r="A840" s="73" t="s">
        <v>312</v>
      </c>
      <c r="B840" s="105" t="s">
        <v>471</v>
      </c>
      <c r="C840" s="39">
        <v>321423.165</v>
      </c>
      <c r="D840" s="39">
        <v>0</v>
      </c>
      <c r="E840" s="39">
        <v>43014.777</v>
      </c>
      <c r="F840" s="39">
        <v>0</v>
      </c>
      <c r="G840" s="39">
        <v>0</v>
      </c>
      <c r="H840" s="39">
        <v>0</v>
      </c>
      <c r="I840" s="39">
        <f t="shared" si="22"/>
        <v>364437.942</v>
      </c>
      <c r="J840" s="39">
        <f t="shared" si="22"/>
        <v>0</v>
      </c>
      <c r="K840" s="39">
        <f t="shared" si="23"/>
        <v>0</v>
      </c>
      <c r="L840" s="3" t="str">
        <f t="shared" si="21"/>
        <v>Выполнение 0 %</v>
      </c>
      <c r="M840" s="157">
        <v>0</v>
      </c>
      <c r="N840" s="157">
        <v>0</v>
      </c>
      <c r="O840" s="157"/>
      <c r="P840" s="101" t="str">
        <f t="shared" si="19"/>
        <v>Выполнение 0 %</v>
      </c>
      <c r="Q840" s="158"/>
      <c r="R840" s="50"/>
    </row>
    <row r="841" spans="1:18" ht="99.75" customHeight="1">
      <c r="A841" s="73" t="s">
        <v>313</v>
      </c>
      <c r="B841" s="105" t="s">
        <v>472</v>
      </c>
      <c r="C841" s="39">
        <v>0</v>
      </c>
      <c r="D841" s="39">
        <v>0</v>
      </c>
      <c r="E841" s="39">
        <v>100900.794</v>
      </c>
      <c r="F841" s="39">
        <v>0</v>
      </c>
      <c r="G841" s="39">
        <v>0</v>
      </c>
      <c r="H841" s="39">
        <v>0</v>
      </c>
      <c r="I841" s="39">
        <f t="shared" si="22"/>
        <v>100900.794</v>
      </c>
      <c r="J841" s="39">
        <f t="shared" si="22"/>
        <v>0</v>
      </c>
      <c r="K841" s="39">
        <f t="shared" si="23"/>
        <v>0</v>
      </c>
      <c r="L841" s="3" t="str">
        <f t="shared" si="21"/>
        <v>Выполнение 0 %</v>
      </c>
      <c r="M841" s="157">
        <v>0</v>
      </c>
      <c r="N841" s="157">
        <v>0</v>
      </c>
      <c r="O841" s="157"/>
      <c r="P841" s="101" t="str">
        <f t="shared" si="19"/>
        <v>Выполнение 0 %</v>
      </c>
      <c r="Q841" s="158"/>
      <c r="R841" s="50"/>
    </row>
    <row r="842" spans="1:18" ht="99.75" customHeight="1">
      <c r="A842" s="73" t="s">
        <v>470</v>
      </c>
      <c r="B842" s="105" t="s">
        <v>1928</v>
      </c>
      <c r="C842" s="39">
        <v>578576.835</v>
      </c>
      <c r="D842" s="39">
        <v>0</v>
      </c>
      <c r="E842" s="39">
        <v>156737.067</v>
      </c>
      <c r="F842" s="39">
        <v>1815.92311</v>
      </c>
      <c r="G842" s="39">
        <v>0</v>
      </c>
      <c r="H842" s="39">
        <v>0</v>
      </c>
      <c r="I842" s="39">
        <f t="shared" si="22"/>
        <v>735313.902</v>
      </c>
      <c r="J842" s="39">
        <f t="shared" si="22"/>
        <v>1815.92311</v>
      </c>
      <c r="K842" s="39">
        <f t="shared" si="23"/>
        <v>1815.92311</v>
      </c>
      <c r="L842" s="3" t="str">
        <f t="shared" si="21"/>
        <v>Выполнение 0,2 %</v>
      </c>
      <c r="M842" s="157">
        <v>0</v>
      </c>
      <c r="N842" s="157">
        <v>1815.92311</v>
      </c>
      <c r="O842" s="157"/>
      <c r="P842" s="101" t="str">
        <f t="shared" si="19"/>
        <v>Выполнение 0,2 %</v>
      </c>
      <c r="Q842" s="158"/>
      <c r="R842" s="50"/>
    </row>
    <row r="843" spans="1:18" ht="99.75" customHeight="1">
      <c r="A843" s="149"/>
      <c r="B843" s="103" t="s">
        <v>1929</v>
      </c>
      <c r="C843" s="104">
        <v>0</v>
      </c>
      <c r="D843" s="104">
        <v>0</v>
      </c>
      <c r="E843" s="104">
        <v>1289996.02</v>
      </c>
      <c r="F843" s="104">
        <v>0</v>
      </c>
      <c r="G843" s="104">
        <v>0</v>
      </c>
      <c r="H843" s="104">
        <v>0</v>
      </c>
      <c r="I843" s="104">
        <f t="shared" si="22"/>
        <v>1289996.02</v>
      </c>
      <c r="J843" s="104">
        <f t="shared" si="22"/>
        <v>0</v>
      </c>
      <c r="K843" s="104">
        <f t="shared" si="23"/>
        <v>0</v>
      </c>
      <c r="L843" s="160" t="str">
        <f t="shared" si="21"/>
        <v>Выполнение 0 %</v>
      </c>
      <c r="M843" s="157">
        <v>0</v>
      </c>
      <c r="N843" s="157">
        <v>0</v>
      </c>
      <c r="O843" s="157"/>
      <c r="P843" s="101" t="str">
        <f t="shared" si="19"/>
        <v>Выполнение 0 %</v>
      </c>
      <c r="Q843" s="158"/>
      <c r="R843" s="50"/>
    </row>
    <row r="844" spans="1:18" ht="99.75" customHeight="1">
      <c r="A844" s="73" t="s">
        <v>1076</v>
      </c>
      <c r="B844" s="105" t="s">
        <v>216</v>
      </c>
      <c r="C844" s="39">
        <v>0</v>
      </c>
      <c r="D844" s="39">
        <v>0</v>
      </c>
      <c r="E844" s="39">
        <v>1289996.02</v>
      </c>
      <c r="F844" s="39">
        <v>0</v>
      </c>
      <c r="G844" s="39">
        <v>0</v>
      </c>
      <c r="H844" s="39">
        <v>0</v>
      </c>
      <c r="I844" s="39">
        <f t="shared" si="22"/>
        <v>1289996.02</v>
      </c>
      <c r="J844" s="39">
        <f t="shared" si="22"/>
        <v>0</v>
      </c>
      <c r="K844" s="39">
        <f t="shared" si="23"/>
        <v>0</v>
      </c>
      <c r="L844" s="3" t="str">
        <f t="shared" si="21"/>
        <v>Выполнение 0 %</v>
      </c>
      <c r="M844" s="157">
        <v>0</v>
      </c>
      <c r="N844" s="157">
        <v>0</v>
      </c>
      <c r="O844" s="157"/>
      <c r="P844" s="101" t="str">
        <f t="shared" si="19"/>
        <v>Выполнение 0 %</v>
      </c>
      <c r="Q844" s="158"/>
      <c r="R844" s="50"/>
    </row>
    <row r="845" spans="1:18" ht="99.75" customHeight="1">
      <c r="A845" s="77"/>
      <c r="B845" s="102" t="s">
        <v>1930</v>
      </c>
      <c r="C845" s="38">
        <v>1350000</v>
      </c>
      <c r="D845" s="38">
        <v>1110726</v>
      </c>
      <c r="E845" s="38">
        <v>434257.6</v>
      </c>
      <c r="F845" s="38">
        <v>284493.27208</v>
      </c>
      <c r="G845" s="38">
        <v>0</v>
      </c>
      <c r="H845" s="38">
        <v>0</v>
      </c>
      <c r="I845" s="38">
        <f t="shared" si="22"/>
        <v>1784257.6</v>
      </c>
      <c r="J845" s="38">
        <f t="shared" si="22"/>
        <v>1395219.27208</v>
      </c>
      <c r="K845" s="38">
        <f t="shared" si="23"/>
        <v>932389.85276</v>
      </c>
      <c r="L845" s="6" t="str">
        <f t="shared" si="21"/>
        <v>Выполнение 52,3 %</v>
      </c>
      <c r="M845" s="157">
        <v>647896.58068</v>
      </c>
      <c r="N845" s="157">
        <v>284493.27208</v>
      </c>
      <c r="O845" s="157"/>
      <c r="P845" s="101" t="str">
        <f t="shared" si="19"/>
        <v>Выполнение 52,3 %</v>
      </c>
      <c r="Q845" s="158"/>
      <c r="R845" s="50"/>
    </row>
    <row r="846" spans="1:18" ht="99.75" customHeight="1">
      <c r="A846" s="149"/>
      <c r="B846" s="103" t="s">
        <v>1931</v>
      </c>
      <c r="C846" s="104">
        <v>1350000</v>
      </c>
      <c r="D846" s="104">
        <v>1110726</v>
      </c>
      <c r="E846" s="104">
        <v>434257.6</v>
      </c>
      <c r="F846" s="104">
        <v>284493.27208</v>
      </c>
      <c r="G846" s="104">
        <v>0</v>
      </c>
      <c r="H846" s="104">
        <v>0</v>
      </c>
      <c r="I846" s="104">
        <f t="shared" si="22"/>
        <v>1784257.6</v>
      </c>
      <c r="J846" s="104">
        <f t="shared" si="22"/>
        <v>1395219.27208</v>
      </c>
      <c r="K846" s="104">
        <f t="shared" si="23"/>
        <v>932389.85276</v>
      </c>
      <c r="L846" s="160" t="str">
        <f t="shared" si="21"/>
        <v>Выполнение 52,3 %</v>
      </c>
      <c r="M846" s="157">
        <v>647896.58068</v>
      </c>
      <c r="N846" s="157">
        <v>284493.27208</v>
      </c>
      <c r="O846" s="157"/>
      <c r="P846" s="101" t="str">
        <f t="shared" si="19"/>
        <v>Выполнение 52,3 %</v>
      </c>
      <c r="Q846" s="158"/>
      <c r="R846" s="50"/>
    </row>
    <row r="847" spans="1:18" ht="99.75" customHeight="1">
      <c r="A847" s="73" t="s">
        <v>1932</v>
      </c>
      <c r="B847" s="105" t="s">
        <v>308</v>
      </c>
      <c r="C847" s="39">
        <v>1350000</v>
      </c>
      <c r="D847" s="39">
        <v>1110726</v>
      </c>
      <c r="E847" s="39">
        <v>434257.6</v>
      </c>
      <c r="F847" s="39">
        <v>284493.27208</v>
      </c>
      <c r="G847" s="39">
        <v>0</v>
      </c>
      <c r="H847" s="39">
        <v>0</v>
      </c>
      <c r="I847" s="39">
        <f t="shared" si="22"/>
        <v>1784257.6</v>
      </c>
      <c r="J847" s="39">
        <f t="shared" si="22"/>
        <v>1395219.27208</v>
      </c>
      <c r="K847" s="39">
        <f t="shared" si="23"/>
        <v>932389.85276</v>
      </c>
      <c r="L847" s="3" t="str">
        <f t="shared" si="21"/>
        <v>Выполнение 52,3 %</v>
      </c>
      <c r="M847" s="157">
        <v>647896.58068</v>
      </c>
      <c r="N847" s="157">
        <v>284493.27208</v>
      </c>
      <c r="O847" s="157"/>
      <c r="P847" s="101" t="str">
        <f t="shared" si="19"/>
        <v>Выполнение 52,3 %</v>
      </c>
      <c r="Q847" s="158"/>
      <c r="R847" s="50"/>
    </row>
    <row r="848" spans="1:18" ht="99.75" customHeight="1">
      <c r="A848" s="77"/>
      <c r="B848" s="102" t="s">
        <v>1933</v>
      </c>
      <c r="C848" s="38">
        <v>2970000</v>
      </c>
      <c r="D848" s="38">
        <v>2176628</v>
      </c>
      <c r="E848" s="38">
        <v>1164446.37</v>
      </c>
      <c r="F848" s="38">
        <v>1004600.34737</v>
      </c>
      <c r="G848" s="38">
        <v>0</v>
      </c>
      <c r="H848" s="38">
        <v>0</v>
      </c>
      <c r="I848" s="38">
        <f t="shared" si="22"/>
        <v>4134446.37</v>
      </c>
      <c r="J848" s="38">
        <f t="shared" si="22"/>
        <v>3181228.34737</v>
      </c>
      <c r="K848" s="38">
        <f t="shared" si="23"/>
        <v>2715776.70637</v>
      </c>
      <c r="L848" s="6" t="str">
        <f t="shared" si="21"/>
        <v>Выполнение 65,7 %</v>
      </c>
      <c r="M848" s="157">
        <v>1711176.359</v>
      </c>
      <c r="N848" s="157">
        <v>1004600.34737</v>
      </c>
      <c r="O848" s="157"/>
      <c r="P848" s="101" t="str">
        <f t="shared" si="19"/>
        <v>Выполнение 65,7 %</v>
      </c>
      <c r="Q848" s="158"/>
      <c r="R848" s="50"/>
    </row>
    <row r="849" spans="1:18" ht="99.75" customHeight="1">
      <c r="A849" s="149"/>
      <c r="B849" s="103" t="s">
        <v>1934</v>
      </c>
      <c r="C849" s="104">
        <v>900000</v>
      </c>
      <c r="D849" s="104">
        <v>706628</v>
      </c>
      <c r="E849" s="104">
        <v>1000000</v>
      </c>
      <c r="F849" s="104">
        <v>889581.54739</v>
      </c>
      <c r="G849" s="104">
        <v>0</v>
      </c>
      <c r="H849" s="104">
        <v>0</v>
      </c>
      <c r="I849" s="104">
        <f t="shared" si="22"/>
        <v>1900000</v>
      </c>
      <c r="J849" s="104">
        <f t="shared" si="22"/>
        <v>1596209.54739</v>
      </c>
      <c r="K849" s="104">
        <f t="shared" si="23"/>
        <v>1399081.54739</v>
      </c>
      <c r="L849" s="160" t="str">
        <f t="shared" si="21"/>
        <v>Выполнение 73,6 %</v>
      </c>
      <c r="M849" s="157">
        <v>509500</v>
      </c>
      <c r="N849" s="157">
        <v>889581.54739</v>
      </c>
      <c r="O849" s="157"/>
      <c r="P849" s="101" t="str">
        <f t="shared" si="19"/>
        <v>Выполнение 73,6 %</v>
      </c>
      <c r="Q849" s="158"/>
      <c r="R849" s="50"/>
    </row>
    <row r="850" spans="1:18" ht="99.75" customHeight="1">
      <c r="A850" s="73" t="s">
        <v>1935</v>
      </c>
      <c r="B850" s="105" t="s">
        <v>217</v>
      </c>
      <c r="C850" s="39">
        <v>900000</v>
      </c>
      <c r="D850" s="39">
        <v>706628</v>
      </c>
      <c r="E850" s="39">
        <v>1000000</v>
      </c>
      <c r="F850" s="39">
        <v>889581.54739</v>
      </c>
      <c r="G850" s="39">
        <v>0</v>
      </c>
      <c r="H850" s="39">
        <v>0</v>
      </c>
      <c r="I850" s="39">
        <f t="shared" si="22"/>
        <v>1900000</v>
      </c>
      <c r="J850" s="39">
        <f t="shared" si="22"/>
        <v>1596209.54739</v>
      </c>
      <c r="K850" s="39">
        <f t="shared" si="23"/>
        <v>1399081.54739</v>
      </c>
      <c r="L850" s="3" t="str">
        <f t="shared" si="21"/>
        <v>Выполнение 73,6 %</v>
      </c>
      <c r="M850" s="157">
        <v>509500</v>
      </c>
      <c r="N850" s="157">
        <v>889581.54739</v>
      </c>
      <c r="O850" s="157"/>
      <c r="P850" s="101" t="str">
        <f t="shared" si="19"/>
        <v>Выполнение 73,6 %</v>
      </c>
      <c r="Q850" s="158"/>
      <c r="R850" s="50"/>
    </row>
    <row r="851" spans="1:18" ht="99.75" customHeight="1">
      <c r="A851" s="149"/>
      <c r="B851" s="103" t="s">
        <v>1936</v>
      </c>
      <c r="C851" s="104">
        <v>0</v>
      </c>
      <c r="D851" s="104">
        <v>0</v>
      </c>
      <c r="E851" s="104">
        <v>43393.77</v>
      </c>
      <c r="F851" s="104">
        <v>0</v>
      </c>
      <c r="G851" s="104">
        <v>0</v>
      </c>
      <c r="H851" s="104">
        <v>0</v>
      </c>
      <c r="I851" s="104">
        <f t="shared" si="22"/>
        <v>43393.77</v>
      </c>
      <c r="J851" s="104">
        <f t="shared" si="22"/>
        <v>0</v>
      </c>
      <c r="K851" s="104">
        <f t="shared" si="23"/>
        <v>0</v>
      </c>
      <c r="L851" s="160" t="str">
        <f t="shared" si="21"/>
        <v>Выполнение 0 %</v>
      </c>
      <c r="M851" s="157">
        <v>0</v>
      </c>
      <c r="N851" s="157">
        <v>0</v>
      </c>
      <c r="O851" s="157"/>
      <c r="P851" s="101" t="str">
        <f t="shared" si="19"/>
        <v>Выполнение 0 %</v>
      </c>
      <c r="Q851" s="158"/>
      <c r="R851" s="50"/>
    </row>
    <row r="852" spans="1:18" ht="99.75" customHeight="1">
      <c r="A852" s="73" t="s">
        <v>1937</v>
      </c>
      <c r="B852" s="105" t="s">
        <v>473</v>
      </c>
      <c r="C852" s="39">
        <v>0</v>
      </c>
      <c r="D852" s="39">
        <v>0</v>
      </c>
      <c r="E852" s="39">
        <v>43393.77</v>
      </c>
      <c r="F852" s="39">
        <v>0</v>
      </c>
      <c r="G852" s="39">
        <v>0</v>
      </c>
      <c r="H852" s="39">
        <v>0</v>
      </c>
      <c r="I852" s="39">
        <f t="shared" si="22"/>
        <v>43393.77</v>
      </c>
      <c r="J852" s="39">
        <f t="shared" si="22"/>
        <v>0</v>
      </c>
      <c r="K852" s="39">
        <f t="shared" si="23"/>
        <v>0</v>
      </c>
      <c r="L852" s="3" t="str">
        <f t="shared" si="21"/>
        <v>Выполнение 0 %</v>
      </c>
      <c r="M852" s="157">
        <v>0</v>
      </c>
      <c r="N852" s="157">
        <v>0</v>
      </c>
      <c r="O852" s="157"/>
      <c r="P852" s="101" t="str">
        <f t="shared" si="19"/>
        <v>Выполнение 0 %</v>
      </c>
      <c r="Q852" s="158"/>
      <c r="R852" s="50"/>
    </row>
    <row r="853" spans="1:18" ht="99.75" customHeight="1">
      <c r="A853" s="149"/>
      <c r="B853" s="103" t="s">
        <v>1938</v>
      </c>
      <c r="C853" s="104">
        <v>2070000</v>
      </c>
      <c r="D853" s="104">
        <v>1470000</v>
      </c>
      <c r="E853" s="104">
        <v>121052.6</v>
      </c>
      <c r="F853" s="104">
        <v>115018.79998</v>
      </c>
      <c r="G853" s="104">
        <v>0</v>
      </c>
      <c r="H853" s="104">
        <v>0</v>
      </c>
      <c r="I853" s="104">
        <f t="shared" si="22"/>
        <v>2191052.6</v>
      </c>
      <c r="J853" s="104">
        <f t="shared" si="22"/>
        <v>1585018.79998</v>
      </c>
      <c r="K853" s="104">
        <f t="shared" si="23"/>
        <v>1316695.1589799998</v>
      </c>
      <c r="L853" s="160" t="str">
        <f t="shared" si="21"/>
        <v>Выполнение 60,1 %</v>
      </c>
      <c r="M853" s="157">
        <v>1201676.359</v>
      </c>
      <c r="N853" s="157">
        <v>115018.79998</v>
      </c>
      <c r="O853" s="157"/>
      <c r="P853" s="101" t="str">
        <f t="shared" si="19"/>
        <v>Выполнение 60,1 %</v>
      </c>
      <c r="Q853" s="158"/>
      <c r="R853" s="50"/>
    </row>
    <row r="854" spans="1:18" ht="99.75" customHeight="1">
      <c r="A854" s="73" t="s">
        <v>1939</v>
      </c>
      <c r="B854" s="105" t="s">
        <v>1940</v>
      </c>
      <c r="C854" s="39">
        <v>2070000</v>
      </c>
      <c r="D854" s="39">
        <v>1470000</v>
      </c>
      <c r="E854" s="39">
        <v>121052.6</v>
      </c>
      <c r="F854" s="39">
        <v>115018.79998</v>
      </c>
      <c r="G854" s="39">
        <v>0</v>
      </c>
      <c r="H854" s="39">
        <v>0</v>
      </c>
      <c r="I854" s="39">
        <f t="shared" si="22"/>
        <v>2191052.6</v>
      </c>
      <c r="J854" s="39">
        <f t="shared" si="22"/>
        <v>1585018.79998</v>
      </c>
      <c r="K854" s="39">
        <f t="shared" si="23"/>
        <v>1316695.1589799998</v>
      </c>
      <c r="L854" s="3" t="str">
        <f t="shared" si="21"/>
        <v>Выполнение 60,1 %</v>
      </c>
      <c r="M854" s="157">
        <v>1201676.359</v>
      </c>
      <c r="N854" s="157">
        <v>115018.79998</v>
      </c>
      <c r="O854" s="157"/>
      <c r="P854" s="101" t="str">
        <f t="shared" si="19"/>
        <v>Выполнение 60,1 %</v>
      </c>
      <c r="Q854" s="158"/>
      <c r="R854" s="50"/>
    </row>
    <row r="855" spans="1:18" ht="99.75" customHeight="1">
      <c r="A855" s="77"/>
      <c r="B855" s="102" t="s">
        <v>1941</v>
      </c>
      <c r="C855" s="38">
        <v>3895162.4</v>
      </c>
      <c r="D855" s="38">
        <v>3154804.8</v>
      </c>
      <c r="E855" s="38">
        <v>2720893.394</v>
      </c>
      <c r="F855" s="38">
        <v>2290948.70297</v>
      </c>
      <c r="G855" s="38">
        <v>0</v>
      </c>
      <c r="H855" s="38">
        <v>0</v>
      </c>
      <c r="I855" s="38">
        <f t="shared" si="22"/>
        <v>6616055.794</v>
      </c>
      <c r="J855" s="38">
        <f t="shared" si="22"/>
        <v>5445753.50297</v>
      </c>
      <c r="K855" s="38">
        <f t="shared" si="23"/>
        <v>4944388.3022300005</v>
      </c>
      <c r="L855" s="6" t="str">
        <f t="shared" si="21"/>
        <v>Выполнение 74,7 %</v>
      </c>
      <c r="M855" s="157">
        <v>2654669.7</v>
      </c>
      <c r="N855" s="157">
        <v>2289718.60223</v>
      </c>
      <c r="O855" s="157"/>
      <c r="P855" s="101" t="str">
        <f aca="true" t="shared" si="24" ref="P855:P888">L855</f>
        <v>Выполнение 74,7 %</v>
      </c>
      <c r="Q855" s="158"/>
      <c r="R855" s="50"/>
    </row>
    <row r="856" spans="1:18" ht="99.75" customHeight="1">
      <c r="A856" s="149"/>
      <c r="B856" s="103" t="s">
        <v>1942</v>
      </c>
      <c r="C856" s="104">
        <v>2106292.5</v>
      </c>
      <c r="D856" s="104">
        <v>1808431</v>
      </c>
      <c r="E856" s="104">
        <v>2176606</v>
      </c>
      <c r="F856" s="104">
        <v>1873300.59011</v>
      </c>
      <c r="G856" s="104">
        <v>0</v>
      </c>
      <c r="H856" s="104">
        <v>0</v>
      </c>
      <c r="I856" s="104">
        <f t="shared" si="22"/>
        <v>4282898.5</v>
      </c>
      <c r="J856" s="104">
        <f t="shared" si="22"/>
        <v>3681731.59011</v>
      </c>
      <c r="K856" s="104">
        <f t="shared" si="23"/>
        <v>3264244.23145</v>
      </c>
      <c r="L856" s="160" t="str">
        <f t="shared" si="21"/>
        <v>Выполнение 76,2 %</v>
      </c>
      <c r="M856" s="157">
        <v>1390943.9</v>
      </c>
      <c r="N856" s="157">
        <v>1873300.33145</v>
      </c>
      <c r="O856" s="157"/>
      <c r="P856" s="101" t="str">
        <f t="shared" si="24"/>
        <v>Выполнение 76,2 %</v>
      </c>
      <c r="Q856" s="158"/>
      <c r="R856" s="50"/>
    </row>
    <row r="857" spans="1:18" ht="99.75" customHeight="1">
      <c r="A857" s="73" t="s">
        <v>1943</v>
      </c>
      <c r="B857" s="105" t="s">
        <v>1071</v>
      </c>
      <c r="C857" s="39">
        <v>2106292.5</v>
      </c>
      <c r="D857" s="39">
        <v>1808431</v>
      </c>
      <c r="E857" s="39">
        <v>2176606</v>
      </c>
      <c r="F857" s="39">
        <v>1873300.59011</v>
      </c>
      <c r="G857" s="39">
        <v>0</v>
      </c>
      <c r="H857" s="39">
        <v>0</v>
      </c>
      <c r="I857" s="39">
        <f t="shared" si="22"/>
        <v>4282898.5</v>
      </c>
      <c r="J857" s="39">
        <f t="shared" si="22"/>
        <v>3681731.59011</v>
      </c>
      <c r="K857" s="39">
        <f t="shared" si="23"/>
        <v>3264244.23145</v>
      </c>
      <c r="L857" s="3" t="str">
        <f t="shared" si="21"/>
        <v>Выполнение 76,2 %</v>
      </c>
      <c r="M857" s="157">
        <v>1390943.9</v>
      </c>
      <c r="N857" s="157">
        <v>1873300.33145</v>
      </c>
      <c r="O857" s="157"/>
      <c r="P857" s="101" t="str">
        <f t="shared" si="24"/>
        <v>Выполнение 76,2 %</v>
      </c>
      <c r="Q857" s="158"/>
      <c r="R857" s="50"/>
    </row>
    <row r="858" spans="1:18" ht="99.75" customHeight="1">
      <c r="A858" s="149"/>
      <c r="B858" s="103" t="s">
        <v>1944</v>
      </c>
      <c r="C858" s="104">
        <v>1231127.8</v>
      </c>
      <c r="D858" s="104">
        <v>1231127.8</v>
      </c>
      <c r="E858" s="104">
        <v>343429.022</v>
      </c>
      <c r="F858" s="104">
        <v>343429.02236</v>
      </c>
      <c r="G858" s="104">
        <v>0</v>
      </c>
      <c r="H858" s="104">
        <v>0</v>
      </c>
      <c r="I858" s="104">
        <f t="shared" si="22"/>
        <v>1574556.8220000002</v>
      </c>
      <c r="J858" s="104">
        <f t="shared" si="22"/>
        <v>1574556.82236</v>
      </c>
      <c r="K858" s="104">
        <f t="shared" si="23"/>
        <v>1574556.82236</v>
      </c>
      <c r="L858" s="160" t="str">
        <f t="shared" si="21"/>
        <v>Выполнение 100 %</v>
      </c>
      <c r="M858" s="157">
        <v>1231127.8</v>
      </c>
      <c r="N858" s="157">
        <v>343429.02236</v>
      </c>
      <c r="O858" s="157"/>
      <c r="P858" s="101" t="str">
        <f t="shared" si="24"/>
        <v>Выполнение 100 %</v>
      </c>
      <c r="Q858" s="158"/>
      <c r="R858" s="50"/>
    </row>
    <row r="859" spans="1:18" ht="99.75" customHeight="1">
      <c r="A859" s="73" t="s">
        <v>1945</v>
      </c>
      <c r="B859" s="105" t="s">
        <v>218</v>
      </c>
      <c r="C859" s="39">
        <v>1231127.8</v>
      </c>
      <c r="D859" s="39">
        <v>1231127.8</v>
      </c>
      <c r="E859" s="39">
        <v>343429.022</v>
      </c>
      <c r="F859" s="39">
        <v>343429.02236</v>
      </c>
      <c r="G859" s="39">
        <v>0</v>
      </c>
      <c r="H859" s="39">
        <v>0</v>
      </c>
      <c r="I859" s="39">
        <f t="shared" si="22"/>
        <v>1574556.8220000002</v>
      </c>
      <c r="J859" s="39">
        <f t="shared" si="22"/>
        <v>1574556.82236</v>
      </c>
      <c r="K859" s="39">
        <f t="shared" si="23"/>
        <v>1574556.82236</v>
      </c>
      <c r="L859" s="101" t="str">
        <f>"Выполнение "&amp;ROUND(K859/I859*100,1)&amp;" %"</f>
        <v>Выполнение 100 %</v>
      </c>
      <c r="M859" s="157">
        <v>1231127.8</v>
      </c>
      <c r="N859" s="157">
        <v>343429.02236</v>
      </c>
      <c r="O859" s="157"/>
      <c r="P859" s="101" t="str">
        <f t="shared" si="24"/>
        <v>Выполнение 100 %</v>
      </c>
      <c r="Q859" s="158"/>
      <c r="R859" s="50"/>
    </row>
    <row r="860" spans="1:18" ht="99.75" customHeight="1">
      <c r="A860" s="149"/>
      <c r="B860" s="103" t="s">
        <v>1946</v>
      </c>
      <c r="C860" s="104">
        <v>557742.1</v>
      </c>
      <c r="D860" s="104">
        <v>115246</v>
      </c>
      <c r="E860" s="104">
        <v>200858.372</v>
      </c>
      <c r="F860" s="104">
        <v>74219.0905</v>
      </c>
      <c r="G860" s="104">
        <v>0</v>
      </c>
      <c r="H860" s="104">
        <v>0</v>
      </c>
      <c r="I860" s="104">
        <f t="shared" si="22"/>
        <v>758600.472</v>
      </c>
      <c r="J860" s="104">
        <f t="shared" si="22"/>
        <v>189465.0905</v>
      </c>
      <c r="K860" s="104">
        <f t="shared" si="23"/>
        <v>105587.24842</v>
      </c>
      <c r="L860" s="160" t="str">
        <f t="shared" si="21"/>
        <v>Выполнение 13,9 %</v>
      </c>
      <c r="M860" s="157">
        <v>32598</v>
      </c>
      <c r="N860" s="157">
        <v>72989.24842</v>
      </c>
      <c r="O860" s="157"/>
      <c r="P860" s="101" t="str">
        <f t="shared" si="24"/>
        <v>Выполнение 13,9 %</v>
      </c>
      <c r="Q860" s="158"/>
      <c r="R860" s="50"/>
    </row>
    <row r="861" spans="1:18" ht="99.75" customHeight="1">
      <c r="A861" s="73" t="s">
        <v>1947</v>
      </c>
      <c r="B861" s="105" t="s">
        <v>1072</v>
      </c>
      <c r="C861" s="39">
        <v>0</v>
      </c>
      <c r="D861" s="39">
        <v>0</v>
      </c>
      <c r="E861" s="39">
        <v>13588.451</v>
      </c>
      <c r="F861" s="39">
        <v>0</v>
      </c>
      <c r="G861" s="39">
        <v>0</v>
      </c>
      <c r="H861" s="39">
        <v>0</v>
      </c>
      <c r="I861" s="39">
        <f t="shared" si="22"/>
        <v>13588.451</v>
      </c>
      <c r="J861" s="39">
        <f t="shared" si="22"/>
        <v>0</v>
      </c>
      <c r="K861" s="39">
        <f t="shared" si="23"/>
        <v>0</v>
      </c>
      <c r="L861" s="3" t="str">
        <f t="shared" si="21"/>
        <v>Выполнение 0 %</v>
      </c>
      <c r="M861" s="157">
        <v>0</v>
      </c>
      <c r="N861" s="157">
        <v>0</v>
      </c>
      <c r="O861" s="157"/>
      <c r="P861" s="101" t="str">
        <f t="shared" si="24"/>
        <v>Выполнение 0 %</v>
      </c>
      <c r="Q861" s="158"/>
      <c r="R861" s="50"/>
    </row>
    <row r="862" spans="1:18" ht="99.75" customHeight="1">
      <c r="A862" s="73" t="s">
        <v>1948</v>
      </c>
      <c r="B862" s="105" t="s">
        <v>1073</v>
      </c>
      <c r="C862" s="39">
        <v>157921.18</v>
      </c>
      <c r="D862" s="39">
        <v>68185</v>
      </c>
      <c r="E862" s="39">
        <v>33769.66</v>
      </c>
      <c r="F862" s="39">
        <v>16483.48154</v>
      </c>
      <c r="G862" s="39">
        <v>0</v>
      </c>
      <c r="H862" s="39">
        <v>0</v>
      </c>
      <c r="I862" s="39">
        <f t="shared" si="22"/>
        <v>191690.84</v>
      </c>
      <c r="J862" s="39">
        <f t="shared" si="22"/>
        <v>84668.48154000001</v>
      </c>
      <c r="K862" s="39">
        <f t="shared" si="23"/>
        <v>15256.89565</v>
      </c>
      <c r="L862" s="3" t="str">
        <f t="shared" si="21"/>
        <v>Выполнение 8 %</v>
      </c>
      <c r="M862" s="157">
        <v>0</v>
      </c>
      <c r="N862" s="157">
        <v>15256.89565</v>
      </c>
      <c r="O862" s="157"/>
      <c r="P862" s="101" t="str">
        <f t="shared" si="24"/>
        <v>Выполнение 8 %</v>
      </c>
      <c r="Q862" s="158"/>
      <c r="R862" s="50"/>
    </row>
    <row r="863" spans="1:18" ht="99.75" customHeight="1">
      <c r="A863" s="73" t="s">
        <v>1949</v>
      </c>
      <c r="B863" s="105" t="s">
        <v>1074</v>
      </c>
      <c r="C863" s="39">
        <v>50434.1</v>
      </c>
      <c r="D863" s="39">
        <v>47061</v>
      </c>
      <c r="E863" s="39">
        <v>12306.669</v>
      </c>
      <c r="F863" s="39">
        <v>11807.28696</v>
      </c>
      <c r="G863" s="39">
        <v>0</v>
      </c>
      <c r="H863" s="39">
        <v>0</v>
      </c>
      <c r="I863" s="39">
        <f t="shared" si="22"/>
        <v>62740.769</v>
      </c>
      <c r="J863" s="39">
        <f t="shared" si="22"/>
        <v>58868.28696</v>
      </c>
      <c r="K863" s="39">
        <f t="shared" si="23"/>
        <v>44402.03077</v>
      </c>
      <c r="L863" s="3" t="str">
        <f t="shared" si="21"/>
        <v>Выполнение 70,8 %</v>
      </c>
      <c r="M863" s="157">
        <v>32598</v>
      </c>
      <c r="N863" s="157">
        <v>11804.03077</v>
      </c>
      <c r="O863" s="157"/>
      <c r="P863" s="101" t="str">
        <f t="shared" si="24"/>
        <v>Выполнение 70,8 %</v>
      </c>
      <c r="Q863" s="158"/>
      <c r="R863" s="50"/>
    </row>
    <row r="864" spans="1:18" ht="99.75" customHeight="1">
      <c r="A864" s="73" t="s">
        <v>1950</v>
      </c>
      <c r="B864" s="105" t="s">
        <v>1075</v>
      </c>
      <c r="C864" s="39">
        <v>349386.82</v>
      </c>
      <c r="D864" s="39">
        <v>0</v>
      </c>
      <c r="E864" s="39">
        <v>95265.27</v>
      </c>
      <c r="F864" s="39">
        <v>0</v>
      </c>
      <c r="G864" s="39">
        <v>0</v>
      </c>
      <c r="H864" s="39">
        <v>0</v>
      </c>
      <c r="I864" s="39">
        <f t="shared" si="22"/>
        <v>444652.09</v>
      </c>
      <c r="J864" s="39">
        <f t="shared" si="22"/>
        <v>0</v>
      </c>
      <c r="K864" s="39">
        <f t="shared" si="23"/>
        <v>0</v>
      </c>
      <c r="L864" s="3" t="str">
        <f t="shared" si="21"/>
        <v>Выполнение 0 %</v>
      </c>
      <c r="M864" s="157">
        <v>0</v>
      </c>
      <c r="N864" s="157">
        <v>0</v>
      </c>
      <c r="O864" s="157"/>
      <c r="P864" s="101" t="str">
        <f t="shared" si="24"/>
        <v>Выполнение 0 %</v>
      </c>
      <c r="Q864" s="158"/>
      <c r="R864" s="50"/>
    </row>
    <row r="865" spans="1:18" ht="99.75" customHeight="1">
      <c r="A865" s="73" t="s">
        <v>1951</v>
      </c>
      <c r="B865" s="105" t="s">
        <v>1077</v>
      </c>
      <c r="C865" s="39">
        <v>0</v>
      </c>
      <c r="D865" s="39">
        <v>0</v>
      </c>
      <c r="E865" s="39">
        <v>45928.322</v>
      </c>
      <c r="F865" s="39">
        <v>45928.322</v>
      </c>
      <c r="G865" s="39">
        <v>0</v>
      </c>
      <c r="H865" s="39">
        <v>0</v>
      </c>
      <c r="I865" s="39">
        <f t="shared" si="22"/>
        <v>45928.322</v>
      </c>
      <c r="J865" s="39">
        <f t="shared" si="22"/>
        <v>45928.322</v>
      </c>
      <c r="K865" s="39">
        <f t="shared" si="23"/>
        <v>45928.322</v>
      </c>
      <c r="L865" s="3" t="str">
        <f t="shared" si="21"/>
        <v>Выполнение 100 %</v>
      </c>
      <c r="M865" s="157">
        <v>0</v>
      </c>
      <c r="N865" s="157">
        <v>45928.322</v>
      </c>
      <c r="O865" s="157"/>
      <c r="P865" s="101" t="str">
        <f t="shared" si="24"/>
        <v>Выполнение 100 %</v>
      </c>
      <c r="Q865" s="158"/>
      <c r="R865" s="50"/>
    </row>
    <row r="866" spans="1:18" ht="99.75" customHeight="1">
      <c r="A866" s="73"/>
      <c r="B866" s="102" t="s">
        <v>592</v>
      </c>
      <c r="C866" s="38">
        <f>37829548.7-37645974.6</f>
        <v>183574.1000000015</v>
      </c>
      <c r="D866" s="38"/>
      <c r="E866" s="38"/>
      <c r="F866" s="38"/>
      <c r="G866" s="38"/>
      <c r="H866" s="38"/>
      <c r="I866" s="38">
        <v>183574.1000000015</v>
      </c>
      <c r="J866" s="38"/>
      <c r="K866" s="38"/>
      <c r="L866" s="6"/>
      <c r="M866" s="157"/>
      <c r="N866" s="157"/>
      <c r="O866" s="157"/>
      <c r="P866" s="101">
        <f t="shared" si="24"/>
        <v>0</v>
      </c>
      <c r="Q866" s="158"/>
      <c r="R866" s="50"/>
    </row>
    <row r="867" spans="1:18" ht="99.75" customHeight="1">
      <c r="A867" s="77"/>
      <c r="B867" s="6" t="s">
        <v>1078</v>
      </c>
      <c r="C867" s="38">
        <v>10756276</v>
      </c>
      <c r="D867" s="38">
        <v>2378023</v>
      </c>
      <c r="E867" s="38">
        <v>1839385.636</v>
      </c>
      <c r="F867" s="38">
        <v>1443299.89958</v>
      </c>
      <c r="G867" s="38">
        <v>0</v>
      </c>
      <c r="H867" s="38">
        <v>0</v>
      </c>
      <c r="I867" s="38">
        <f aca="true" t="shared" si="25" ref="I867:J882">C867+E867</f>
        <v>12595661.636</v>
      </c>
      <c r="J867" s="38">
        <f t="shared" si="25"/>
        <v>3821322.89958</v>
      </c>
      <c r="K867" s="38">
        <f aca="true" t="shared" si="26" ref="K867:K888">M867+N867</f>
        <v>2356489.33076</v>
      </c>
      <c r="L867" s="6" t="str">
        <f t="shared" si="21"/>
        <v>Выполнение 18,7 %</v>
      </c>
      <c r="M867" s="157">
        <v>913189.43118</v>
      </c>
      <c r="N867" s="157">
        <v>1443299.89958</v>
      </c>
      <c r="O867" s="157"/>
      <c r="P867" s="101" t="str">
        <f t="shared" si="24"/>
        <v>Выполнение 18,7 %</v>
      </c>
      <c r="Q867" s="158"/>
      <c r="R867" s="50"/>
    </row>
    <row r="868" spans="1:18" ht="99.75" customHeight="1">
      <c r="A868" s="77"/>
      <c r="B868" s="102" t="s">
        <v>1926</v>
      </c>
      <c r="C868" s="38">
        <v>2721832.3</v>
      </c>
      <c r="D868" s="38">
        <v>1806642</v>
      </c>
      <c r="E868" s="38">
        <v>1312336.03</v>
      </c>
      <c r="F868" s="38">
        <v>1241697.55002</v>
      </c>
      <c r="G868" s="38">
        <v>0</v>
      </c>
      <c r="H868" s="38">
        <v>0</v>
      </c>
      <c r="I868" s="38">
        <f t="shared" si="25"/>
        <v>4034168.33</v>
      </c>
      <c r="J868" s="38">
        <f t="shared" si="25"/>
        <v>3048339.55002</v>
      </c>
      <c r="K868" s="38">
        <f t="shared" si="26"/>
        <v>1952960.6732</v>
      </c>
      <c r="L868" s="6" t="str">
        <f t="shared" si="21"/>
        <v>Выполнение 48,4 %</v>
      </c>
      <c r="M868" s="157">
        <v>711263.12318</v>
      </c>
      <c r="N868" s="157">
        <v>1241697.55002</v>
      </c>
      <c r="O868" s="157"/>
      <c r="P868" s="101" t="str">
        <f t="shared" si="24"/>
        <v>Выполнение 48,4 %</v>
      </c>
      <c r="Q868" s="158"/>
      <c r="R868" s="50"/>
    </row>
    <row r="869" spans="1:18" ht="99.75" customHeight="1">
      <c r="A869" s="149"/>
      <c r="B869" s="103" t="s">
        <v>1952</v>
      </c>
      <c r="C869" s="104">
        <v>821839.1</v>
      </c>
      <c r="D869" s="104">
        <v>0</v>
      </c>
      <c r="E869" s="104">
        <v>43254.73</v>
      </c>
      <c r="F869" s="104">
        <v>26002.23</v>
      </c>
      <c r="G869" s="104">
        <v>0</v>
      </c>
      <c r="H869" s="104">
        <v>0</v>
      </c>
      <c r="I869" s="104">
        <f t="shared" si="25"/>
        <v>865093.83</v>
      </c>
      <c r="J869" s="104">
        <f t="shared" si="25"/>
        <v>26002.23</v>
      </c>
      <c r="K869" s="104">
        <f t="shared" si="26"/>
        <v>26002.23</v>
      </c>
      <c r="L869" s="160" t="str">
        <f t="shared" si="21"/>
        <v>Выполнение 3 %</v>
      </c>
      <c r="M869" s="157">
        <v>0</v>
      </c>
      <c r="N869" s="157">
        <v>26002.23</v>
      </c>
      <c r="O869" s="157"/>
      <c r="P869" s="101" t="str">
        <f t="shared" si="24"/>
        <v>Выполнение 3 %</v>
      </c>
      <c r="Q869" s="158"/>
      <c r="R869" s="50"/>
    </row>
    <row r="870" spans="1:18" ht="99.75" customHeight="1">
      <c r="A870" s="73" t="s">
        <v>1953</v>
      </c>
      <c r="B870" s="105" t="s">
        <v>1954</v>
      </c>
      <c r="C870" s="39">
        <v>494042.33</v>
      </c>
      <c r="D870" s="39">
        <v>0</v>
      </c>
      <c r="E870" s="39">
        <v>26002.23</v>
      </c>
      <c r="F870" s="39">
        <v>26002.23</v>
      </c>
      <c r="G870" s="39">
        <v>0</v>
      </c>
      <c r="H870" s="39">
        <v>0</v>
      </c>
      <c r="I870" s="39">
        <f t="shared" si="25"/>
        <v>520044.56</v>
      </c>
      <c r="J870" s="39">
        <f t="shared" si="25"/>
        <v>26002.23</v>
      </c>
      <c r="K870" s="39">
        <f t="shared" si="26"/>
        <v>26002.23</v>
      </c>
      <c r="L870" s="3" t="str">
        <f t="shared" si="21"/>
        <v>Выполнение 5 %</v>
      </c>
      <c r="M870" s="157">
        <v>0</v>
      </c>
      <c r="N870" s="157">
        <v>26002.23</v>
      </c>
      <c r="O870" s="157"/>
      <c r="P870" s="101" t="str">
        <f t="shared" si="24"/>
        <v>Выполнение 5 %</v>
      </c>
      <c r="Q870" s="158"/>
      <c r="R870" s="50"/>
    </row>
    <row r="871" spans="1:18" ht="99.75" customHeight="1">
      <c r="A871" s="73" t="s">
        <v>1955</v>
      </c>
      <c r="B871" s="105" t="s">
        <v>1956</v>
      </c>
      <c r="C871" s="39">
        <v>327796.77</v>
      </c>
      <c r="D871" s="39">
        <v>0</v>
      </c>
      <c r="E871" s="39">
        <v>17252.5</v>
      </c>
      <c r="F871" s="39">
        <v>0</v>
      </c>
      <c r="G871" s="39">
        <v>0</v>
      </c>
      <c r="H871" s="39">
        <v>0</v>
      </c>
      <c r="I871" s="39">
        <f t="shared" si="25"/>
        <v>345049.27</v>
      </c>
      <c r="J871" s="39">
        <f t="shared" si="25"/>
        <v>0</v>
      </c>
      <c r="K871" s="39">
        <f t="shared" si="26"/>
        <v>0</v>
      </c>
      <c r="L871" s="3" t="str">
        <f t="shared" si="21"/>
        <v>Выполнение 0 %</v>
      </c>
      <c r="M871" s="157">
        <v>0</v>
      </c>
      <c r="N871" s="157">
        <v>0</v>
      </c>
      <c r="O871" s="157"/>
      <c r="P871" s="101" t="str">
        <f t="shared" si="24"/>
        <v>Выполнение 0 %</v>
      </c>
      <c r="Q871" s="158"/>
      <c r="R871" s="50"/>
    </row>
    <row r="872" spans="1:18" ht="99.75" customHeight="1">
      <c r="A872" s="149"/>
      <c r="B872" s="103" t="s">
        <v>1957</v>
      </c>
      <c r="C872" s="104">
        <v>1899993.2</v>
      </c>
      <c r="D872" s="104">
        <v>1806642</v>
      </c>
      <c r="E872" s="104">
        <v>1269081.3</v>
      </c>
      <c r="F872" s="104">
        <v>1215695.32002</v>
      </c>
      <c r="G872" s="104">
        <v>0</v>
      </c>
      <c r="H872" s="104">
        <v>0</v>
      </c>
      <c r="I872" s="104">
        <f t="shared" si="25"/>
        <v>3169074.5</v>
      </c>
      <c r="J872" s="104">
        <f t="shared" si="25"/>
        <v>3022337.32002</v>
      </c>
      <c r="K872" s="104">
        <f t="shared" si="26"/>
        <v>1926958.4432</v>
      </c>
      <c r="L872" s="160" t="str">
        <f t="shared" si="21"/>
        <v>Выполнение 60,8 %</v>
      </c>
      <c r="M872" s="157">
        <v>711263.12318</v>
      </c>
      <c r="N872" s="157">
        <v>1215695.32002</v>
      </c>
      <c r="O872" s="157"/>
      <c r="P872" s="101" t="str">
        <f t="shared" si="24"/>
        <v>Выполнение 60,8 %</v>
      </c>
      <c r="Q872" s="158"/>
      <c r="R872" s="50"/>
    </row>
    <row r="873" spans="1:18" ht="99.75" customHeight="1">
      <c r="A873" s="73" t="s">
        <v>1958</v>
      </c>
      <c r="B873" s="105" t="s">
        <v>1959</v>
      </c>
      <c r="C873" s="39">
        <v>1899993.2</v>
      </c>
      <c r="D873" s="39">
        <v>1806642</v>
      </c>
      <c r="E873" s="39">
        <v>1269081.3</v>
      </c>
      <c r="F873" s="39">
        <v>1215695.32002</v>
      </c>
      <c r="G873" s="39">
        <v>0</v>
      </c>
      <c r="H873" s="39">
        <v>0</v>
      </c>
      <c r="I873" s="39">
        <f t="shared" si="25"/>
        <v>3169074.5</v>
      </c>
      <c r="J873" s="39">
        <f t="shared" si="25"/>
        <v>3022337.32002</v>
      </c>
      <c r="K873" s="39">
        <f t="shared" si="26"/>
        <v>1926958.4432</v>
      </c>
      <c r="L873" s="3" t="str">
        <f t="shared" si="21"/>
        <v>Выполнение 60,8 %</v>
      </c>
      <c r="M873" s="157">
        <v>711263.12318</v>
      </c>
      <c r="N873" s="157">
        <v>1215695.32002</v>
      </c>
      <c r="O873" s="157"/>
      <c r="P873" s="101" t="str">
        <f t="shared" si="24"/>
        <v>Выполнение 60,8 %</v>
      </c>
      <c r="Q873" s="158"/>
      <c r="R873" s="50"/>
    </row>
    <row r="874" spans="1:18" ht="99.75" customHeight="1">
      <c r="A874" s="77"/>
      <c r="B874" s="102" t="s">
        <v>1930</v>
      </c>
      <c r="C874" s="38">
        <v>3020039.3</v>
      </c>
      <c r="D874" s="38">
        <v>28910</v>
      </c>
      <c r="E874" s="38">
        <v>158949.606</v>
      </c>
      <c r="F874" s="38">
        <v>24524.33656</v>
      </c>
      <c r="G874" s="38">
        <v>0</v>
      </c>
      <c r="H874" s="38">
        <v>0</v>
      </c>
      <c r="I874" s="38">
        <f t="shared" si="25"/>
        <v>3178988.906</v>
      </c>
      <c r="J874" s="38">
        <f t="shared" si="25"/>
        <v>53434.336559999996</v>
      </c>
      <c r="K874" s="38">
        <f t="shared" si="26"/>
        <v>24524.33656</v>
      </c>
      <c r="L874" s="6" t="str">
        <f t="shared" si="21"/>
        <v>Выполнение 0,8 %</v>
      </c>
      <c r="M874" s="157">
        <v>0</v>
      </c>
      <c r="N874" s="157">
        <v>24524.33656</v>
      </c>
      <c r="O874" s="157"/>
      <c r="P874" s="101" t="str">
        <f t="shared" si="24"/>
        <v>Выполнение 0,8 %</v>
      </c>
      <c r="Q874" s="158"/>
      <c r="R874" s="50"/>
    </row>
    <row r="875" spans="1:18" ht="99.75" customHeight="1">
      <c r="A875" s="149"/>
      <c r="B875" s="103" t="s">
        <v>1960</v>
      </c>
      <c r="C875" s="104">
        <v>902496.8</v>
      </c>
      <c r="D875" s="104">
        <v>28910</v>
      </c>
      <c r="E875" s="104">
        <v>47500</v>
      </c>
      <c r="F875" s="104">
        <v>3750</v>
      </c>
      <c r="G875" s="104">
        <v>0</v>
      </c>
      <c r="H875" s="104">
        <v>0</v>
      </c>
      <c r="I875" s="104">
        <f t="shared" si="25"/>
        <v>949996.8</v>
      </c>
      <c r="J875" s="104">
        <f t="shared" si="25"/>
        <v>32660</v>
      </c>
      <c r="K875" s="104">
        <f t="shared" si="26"/>
        <v>3750</v>
      </c>
      <c r="L875" s="160" t="str">
        <f t="shared" si="21"/>
        <v>Выполнение 0,4 %</v>
      </c>
      <c r="M875" s="157">
        <v>0</v>
      </c>
      <c r="N875" s="157">
        <v>3750</v>
      </c>
      <c r="O875" s="157"/>
      <c r="P875" s="101" t="str">
        <f t="shared" si="24"/>
        <v>Выполнение 0,4 %</v>
      </c>
      <c r="Q875" s="158"/>
      <c r="R875" s="50"/>
    </row>
    <row r="876" spans="1:18" ht="99.75" customHeight="1">
      <c r="A876" s="73" t="s">
        <v>1961</v>
      </c>
      <c r="B876" s="105" t="s">
        <v>1962</v>
      </c>
      <c r="C876" s="39">
        <v>902496.8</v>
      </c>
      <c r="D876" s="39">
        <v>28910</v>
      </c>
      <c r="E876" s="39">
        <v>47500</v>
      </c>
      <c r="F876" s="39">
        <v>3750</v>
      </c>
      <c r="G876" s="39">
        <v>0</v>
      </c>
      <c r="H876" s="39">
        <v>0</v>
      </c>
      <c r="I876" s="39">
        <f t="shared" si="25"/>
        <v>949996.8</v>
      </c>
      <c r="J876" s="39">
        <f t="shared" si="25"/>
        <v>32660</v>
      </c>
      <c r="K876" s="39">
        <f t="shared" si="26"/>
        <v>3750</v>
      </c>
      <c r="L876" s="3" t="str">
        <f t="shared" si="21"/>
        <v>Выполнение 0,4 %</v>
      </c>
      <c r="M876" s="157">
        <v>0</v>
      </c>
      <c r="N876" s="157">
        <v>3750</v>
      </c>
      <c r="O876" s="157"/>
      <c r="P876" s="101" t="str">
        <f t="shared" si="24"/>
        <v>Выполнение 0,4 %</v>
      </c>
      <c r="Q876" s="158"/>
      <c r="R876" s="50"/>
    </row>
    <row r="877" spans="1:18" ht="99.75" customHeight="1">
      <c r="A877" s="149"/>
      <c r="B877" s="103" t="s">
        <v>1963</v>
      </c>
      <c r="C877" s="104">
        <v>2117542.5</v>
      </c>
      <c r="D877" s="104">
        <v>0</v>
      </c>
      <c r="E877" s="104">
        <v>111449.606</v>
      </c>
      <c r="F877" s="104">
        <v>20774.33656</v>
      </c>
      <c r="G877" s="104">
        <v>0</v>
      </c>
      <c r="H877" s="104">
        <v>0</v>
      </c>
      <c r="I877" s="104">
        <f t="shared" si="25"/>
        <v>2228992.106</v>
      </c>
      <c r="J877" s="104">
        <f t="shared" si="25"/>
        <v>20774.33656</v>
      </c>
      <c r="K877" s="104">
        <f t="shared" si="26"/>
        <v>20774.33656</v>
      </c>
      <c r="L877" s="160" t="str">
        <f t="shared" si="21"/>
        <v>Выполнение 0,9 %</v>
      </c>
      <c r="M877" s="157">
        <v>0</v>
      </c>
      <c r="N877" s="157">
        <v>20774.33656</v>
      </c>
      <c r="O877" s="157"/>
      <c r="P877" s="101" t="str">
        <f t="shared" si="24"/>
        <v>Выполнение 0,9 %</v>
      </c>
      <c r="Q877" s="158"/>
      <c r="R877" s="50"/>
    </row>
    <row r="878" spans="1:18" ht="99.75" customHeight="1">
      <c r="A878" s="73" t="s">
        <v>1964</v>
      </c>
      <c r="B878" s="105" t="s">
        <v>1965</v>
      </c>
      <c r="C878" s="39">
        <v>797534.025</v>
      </c>
      <c r="D878" s="39">
        <v>0</v>
      </c>
      <c r="E878" s="39">
        <v>41975.475</v>
      </c>
      <c r="F878" s="39">
        <v>20774.33656</v>
      </c>
      <c r="G878" s="39">
        <v>0</v>
      </c>
      <c r="H878" s="39">
        <v>0</v>
      </c>
      <c r="I878" s="39">
        <f t="shared" si="25"/>
        <v>839509.5</v>
      </c>
      <c r="J878" s="39">
        <f t="shared" si="25"/>
        <v>20774.33656</v>
      </c>
      <c r="K878" s="39">
        <f t="shared" si="26"/>
        <v>20774.33656</v>
      </c>
      <c r="L878" s="3" t="str">
        <f t="shared" si="21"/>
        <v>Выполнение 2,5 %</v>
      </c>
      <c r="M878" s="157">
        <v>0</v>
      </c>
      <c r="N878" s="157">
        <v>20774.33656</v>
      </c>
      <c r="O878" s="157"/>
      <c r="P878" s="101" t="str">
        <f t="shared" si="24"/>
        <v>Выполнение 2,5 %</v>
      </c>
      <c r="Q878" s="158"/>
      <c r="R878" s="50"/>
    </row>
    <row r="879" spans="1:18" ht="99.75" customHeight="1">
      <c r="A879" s="73" t="s">
        <v>1966</v>
      </c>
      <c r="B879" s="105" t="s">
        <v>1956</v>
      </c>
      <c r="C879" s="39">
        <v>1320008.475</v>
      </c>
      <c r="D879" s="39">
        <v>0</v>
      </c>
      <c r="E879" s="39">
        <v>69474.131</v>
      </c>
      <c r="F879" s="39">
        <v>0</v>
      </c>
      <c r="G879" s="39">
        <v>0</v>
      </c>
      <c r="H879" s="39">
        <v>0</v>
      </c>
      <c r="I879" s="39">
        <f t="shared" si="25"/>
        <v>1389482.6060000001</v>
      </c>
      <c r="J879" s="39">
        <f t="shared" si="25"/>
        <v>0</v>
      </c>
      <c r="K879" s="39">
        <f t="shared" si="26"/>
        <v>0</v>
      </c>
      <c r="L879" s="3" t="str">
        <f aca="true" t="shared" si="27" ref="L879:L888">"Выполнение "&amp;ROUND(K879/I879*100,1)&amp;" %"</f>
        <v>Выполнение 0 %</v>
      </c>
      <c r="M879" s="157">
        <v>0</v>
      </c>
      <c r="N879" s="157">
        <v>0</v>
      </c>
      <c r="O879" s="157"/>
      <c r="P879" s="101" t="str">
        <f t="shared" si="24"/>
        <v>Выполнение 0 %</v>
      </c>
      <c r="Q879" s="158"/>
      <c r="R879" s="50"/>
    </row>
    <row r="880" spans="1:18" ht="99.75" customHeight="1">
      <c r="A880" s="77"/>
      <c r="B880" s="102" t="s">
        <v>1933</v>
      </c>
      <c r="C880" s="38">
        <v>5014404.4</v>
      </c>
      <c r="D880" s="38">
        <v>542471</v>
      </c>
      <c r="E880" s="38">
        <v>368100</v>
      </c>
      <c r="F880" s="38">
        <v>177078.013</v>
      </c>
      <c r="G880" s="38">
        <v>0</v>
      </c>
      <c r="H880" s="38">
        <v>0</v>
      </c>
      <c r="I880" s="38">
        <f t="shared" si="25"/>
        <v>5382504.4</v>
      </c>
      <c r="J880" s="38">
        <f t="shared" si="25"/>
        <v>719549.013</v>
      </c>
      <c r="K880" s="38">
        <f t="shared" si="26"/>
        <v>379004.321</v>
      </c>
      <c r="L880" s="6" t="str">
        <f t="shared" si="27"/>
        <v>Выполнение 7 %</v>
      </c>
      <c r="M880" s="157">
        <v>201926.308</v>
      </c>
      <c r="N880" s="157">
        <v>177078.013</v>
      </c>
      <c r="O880" s="157"/>
      <c r="P880" s="101" t="str">
        <f t="shared" si="24"/>
        <v>Выполнение 7 %</v>
      </c>
      <c r="Q880" s="158"/>
      <c r="R880" s="50"/>
    </row>
    <row r="881" spans="1:18" ht="99.75" customHeight="1">
      <c r="A881" s="149"/>
      <c r="B881" s="103" t="s">
        <v>1967</v>
      </c>
      <c r="C881" s="104">
        <v>379703.3</v>
      </c>
      <c r="D881" s="104">
        <v>170465</v>
      </c>
      <c r="E881" s="104">
        <v>20500</v>
      </c>
      <c r="F881" s="104">
        <v>13790.527</v>
      </c>
      <c r="G881" s="104">
        <v>0</v>
      </c>
      <c r="H881" s="104">
        <v>0</v>
      </c>
      <c r="I881" s="104">
        <f t="shared" si="25"/>
        <v>400203.3</v>
      </c>
      <c r="J881" s="104">
        <f t="shared" si="25"/>
        <v>184255.527</v>
      </c>
      <c r="K881" s="104">
        <f t="shared" si="26"/>
        <v>129381.281</v>
      </c>
      <c r="L881" s="160" t="str">
        <f t="shared" si="27"/>
        <v>Выполнение 32,3 %</v>
      </c>
      <c r="M881" s="157">
        <v>115590.754</v>
      </c>
      <c r="N881" s="157">
        <v>13790.527</v>
      </c>
      <c r="O881" s="157"/>
      <c r="P881" s="101" t="str">
        <f t="shared" si="24"/>
        <v>Выполнение 32,3 %</v>
      </c>
      <c r="Q881" s="158"/>
      <c r="R881" s="50"/>
    </row>
    <row r="882" spans="1:18" ht="99.75" customHeight="1">
      <c r="A882" s="73" t="s">
        <v>1968</v>
      </c>
      <c r="B882" s="105" t="s">
        <v>1969</v>
      </c>
      <c r="C882" s="39">
        <v>180500</v>
      </c>
      <c r="D882" s="39">
        <v>170465</v>
      </c>
      <c r="E882" s="39">
        <v>10000</v>
      </c>
      <c r="F882" s="39">
        <v>9444.069</v>
      </c>
      <c r="G882" s="39">
        <v>0</v>
      </c>
      <c r="H882" s="39">
        <v>0</v>
      </c>
      <c r="I882" s="39">
        <f t="shared" si="25"/>
        <v>190500</v>
      </c>
      <c r="J882" s="39">
        <f t="shared" si="25"/>
        <v>179909.069</v>
      </c>
      <c r="K882" s="39">
        <f t="shared" si="26"/>
        <v>125034.823</v>
      </c>
      <c r="L882" s="3" t="str">
        <f t="shared" si="27"/>
        <v>Выполнение 65,6 %</v>
      </c>
      <c r="M882" s="157">
        <v>115590.754</v>
      </c>
      <c r="N882" s="157">
        <v>9444.069</v>
      </c>
      <c r="O882" s="157"/>
      <c r="P882" s="101" t="str">
        <f t="shared" si="24"/>
        <v>Выполнение 65,6 %</v>
      </c>
      <c r="Q882" s="158"/>
      <c r="R882" s="50"/>
    </row>
    <row r="883" spans="1:18" ht="99.75" customHeight="1">
      <c r="A883" s="73" t="s">
        <v>1970</v>
      </c>
      <c r="B883" s="105" t="s">
        <v>1971</v>
      </c>
      <c r="C883" s="39">
        <v>199203.3</v>
      </c>
      <c r="D883" s="39">
        <v>0</v>
      </c>
      <c r="E883" s="39">
        <v>10500</v>
      </c>
      <c r="F883" s="39">
        <v>4346.458</v>
      </c>
      <c r="G883" s="39">
        <v>0</v>
      </c>
      <c r="H883" s="39">
        <v>0</v>
      </c>
      <c r="I883" s="39">
        <f aca="true" t="shared" si="28" ref="I883:J888">C883+E883</f>
        <v>209703.3</v>
      </c>
      <c r="J883" s="39">
        <f t="shared" si="28"/>
        <v>4346.458</v>
      </c>
      <c r="K883" s="39">
        <f t="shared" si="26"/>
        <v>4346.458</v>
      </c>
      <c r="L883" s="3" t="str">
        <f t="shared" si="27"/>
        <v>Выполнение 2,1 %</v>
      </c>
      <c r="M883" s="157">
        <v>0</v>
      </c>
      <c r="N883" s="157">
        <v>4346.458</v>
      </c>
      <c r="O883" s="157"/>
      <c r="P883" s="101" t="str">
        <f t="shared" si="24"/>
        <v>Выполнение 2,1 %</v>
      </c>
      <c r="Q883" s="158"/>
      <c r="R883" s="50"/>
    </row>
    <row r="884" spans="1:18" ht="99.75" customHeight="1">
      <c r="A884" s="149"/>
      <c r="B884" s="103" t="s">
        <v>1972</v>
      </c>
      <c r="C884" s="104">
        <v>1475962.3</v>
      </c>
      <c r="D884" s="104">
        <v>0</v>
      </c>
      <c r="E884" s="104">
        <v>172600</v>
      </c>
      <c r="F884" s="104">
        <v>0</v>
      </c>
      <c r="G884" s="104">
        <v>0</v>
      </c>
      <c r="H884" s="104">
        <v>0</v>
      </c>
      <c r="I884" s="104">
        <f t="shared" si="28"/>
        <v>1648562.3</v>
      </c>
      <c r="J884" s="104">
        <f t="shared" si="28"/>
        <v>0</v>
      </c>
      <c r="K884" s="104">
        <f t="shared" si="26"/>
        <v>0</v>
      </c>
      <c r="L884" s="160" t="str">
        <f t="shared" si="27"/>
        <v>Выполнение 0 %</v>
      </c>
      <c r="M884" s="157">
        <v>0</v>
      </c>
      <c r="N884" s="157">
        <v>0</v>
      </c>
      <c r="O884" s="157"/>
      <c r="P884" s="101" t="str">
        <f t="shared" si="24"/>
        <v>Выполнение 0 %</v>
      </c>
      <c r="Q884" s="158"/>
      <c r="R884" s="50"/>
    </row>
    <row r="885" spans="1:18" ht="99.75" customHeight="1">
      <c r="A885" s="73" t="s">
        <v>1973</v>
      </c>
      <c r="B885" s="105" t="s">
        <v>1971</v>
      </c>
      <c r="C885" s="39">
        <v>1475962.3</v>
      </c>
      <c r="D885" s="39">
        <v>0</v>
      </c>
      <c r="E885" s="39">
        <v>172600</v>
      </c>
      <c r="F885" s="39">
        <v>0</v>
      </c>
      <c r="G885" s="39">
        <v>0</v>
      </c>
      <c r="H885" s="39">
        <v>0</v>
      </c>
      <c r="I885" s="39">
        <f t="shared" si="28"/>
        <v>1648562.3</v>
      </c>
      <c r="J885" s="39">
        <f t="shared" si="28"/>
        <v>0</v>
      </c>
      <c r="K885" s="39">
        <f t="shared" si="26"/>
        <v>0</v>
      </c>
      <c r="L885" s="3" t="str">
        <f t="shared" si="27"/>
        <v>Выполнение 0 %</v>
      </c>
      <c r="M885" s="157">
        <v>0</v>
      </c>
      <c r="N885" s="157">
        <v>0</v>
      </c>
      <c r="O885" s="157"/>
      <c r="P885" s="101" t="str">
        <f t="shared" si="24"/>
        <v>Выполнение 0 %</v>
      </c>
      <c r="Q885" s="158"/>
      <c r="R885" s="50"/>
    </row>
    <row r="886" spans="1:18" ht="99.75" customHeight="1">
      <c r="A886" s="149"/>
      <c r="B886" s="103" t="s">
        <v>1974</v>
      </c>
      <c r="C886" s="104">
        <v>3158738.8</v>
      </c>
      <c r="D886" s="104">
        <v>372006</v>
      </c>
      <c r="E886" s="104">
        <v>175000</v>
      </c>
      <c r="F886" s="104">
        <v>163287.486</v>
      </c>
      <c r="G886" s="104">
        <v>0</v>
      </c>
      <c r="H886" s="104">
        <v>0</v>
      </c>
      <c r="I886" s="104">
        <f t="shared" si="28"/>
        <v>3333738.8</v>
      </c>
      <c r="J886" s="104">
        <f t="shared" si="28"/>
        <v>535293.486</v>
      </c>
      <c r="K886" s="104">
        <f t="shared" si="26"/>
        <v>249623.04</v>
      </c>
      <c r="L886" s="160" t="str">
        <f t="shared" si="27"/>
        <v>Выполнение 7,5 %</v>
      </c>
      <c r="M886" s="157">
        <v>86335.554</v>
      </c>
      <c r="N886" s="157">
        <v>163287.486</v>
      </c>
      <c r="O886" s="157"/>
      <c r="P886" s="101" t="str">
        <f t="shared" si="24"/>
        <v>Выполнение 7,5 %</v>
      </c>
      <c r="Q886" s="158"/>
      <c r="R886" s="50"/>
    </row>
    <row r="887" spans="1:18" ht="99.75" customHeight="1">
      <c r="A887" s="73" t="s">
        <v>1975</v>
      </c>
      <c r="B887" s="105" t="s">
        <v>1976</v>
      </c>
      <c r="C887" s="39">
        <v>451300</v>
      </c>
      <c r="D887" s="39">
        <v>372006</v>
      </c>
      <c r="E887" s="39">
        <v>25000</v>
      </c>
      <c r="F887" s="39">
        <v>20607.486</v>
      </c>
      <c r="G887" s="39">
        <v>0</v>
      </c>
      <c r="H887" s="39">
        <v>0</v>
      </c>
      <c r="I887" s="39">
        <f t="shared" si="28"/>
        <v>476300</v>
      </c>
      <c r="J887" s="39">
        <f t="shared" si="28"/>
        <v>392613.486</v>
      </c>
      <c r="K887" s="39">
        <f t="shared" si="26"/>
        <v>106943.04000000001</v>
      </c>
      <c r="L887" s="3" t="str">
        <f t="shared" si="27"/>
        <v>Выполнение 22,5 %</v>
      </c>
      <c r="M887" s="157">
        <v>86335.554</v>
      </c>
      <c r="N887" s="157">
        <v>20607.486</v>
      </c>
      <c r="O887" s="157"/>
      <c r="P887" s="101" t="str">
        <f t="shared" si="24"/>
        <v>Выполнение 22,5 %</v>
      </c>
      <c r="Q887" s="158"/>
      <c r="R887" s="50"/>
    </row>
    <row r="888" spans="1:18" ht="99.75" customHeight="1">
      <c r="A888" s="73" t="s">
        <v>1977</v>
      </c>
      <c r="B888" s="105" t="s">
        <v>1978</v>
      </c>
      <c r="C888" s="39">
        <v>2707438.8</v>
      </c>
      <c r="D888" s="39">
        <v>0</v>
      </c>
      <c r="E888" s="39">
        <v>150000</v>
      </c>
      <c r="F888" s="39">
        <v>142680</v>
      </c>
      <c r="G888" s="39">
        <v>0</v>
      </c>
      <c r="H888" s="39">
        <v>0</v>
      </c>
      <c r="I888" s="39">
        <f t="shared" si="28"/>
        <v>2857438.8</v>
      </c>
      <c r="J888" s="39">
        <f t="shared" si="28"/>
        <v>142680</v>
      </c>
      <c r="K888" s="39">
        <f t="shared" si="26"/>
        <v>142680</v>
      </c>
      <c r="L888" s="3" t="str">
        <f t="shared" si="27"/>
        <v>Выполнение 5 %</v>
      </c>
      <c r="M888" s="157">
        <v>0</v>
      </c>
      <c r="N888" s="157">
        <v>142680</v>
      </c>
      <c r="O888" s="157"/>
      <c r="P888" s="101" t="str">
        <f t="shared" si="24"/>
        <v>Выполнение 5 %</v>
      </c>
      <c r="Q888" s="158"/>
      <c r="R888" s="50"/>
    </row>
    <row r="889" spans="1:18" ht="16.5" customHeight="1">
      <c r="A889" s="53"/>
      <c r="B889" s="14"/>
      <c r="C889" s="54"/>
      <c r="D889" s="54"/>
      <c r="E889" s="54"/>
      <c r="F889" s="54"/>
      <c r="G889" s="54"/>
      <c r="H889" s="54"/>
      <c r="I889" s="54"/>
      <c r="J889" s="54"/>
      <c r="K889" s="54">
        <f>Q889+R889</f>
        <v>0</v>
      </c>
      <c r="L889" s="14"/>
      <c r="M889" s="55"/>
      <c r="N889" s="55"/>
      <c r="O889" s="56"/>
      <c r="P889" s="63"/>
      <c r="Q889" s="50"/>
      <c r="R889" s="50"/>
    </row>
    <row r="890" spans="1:16" ht="19.5" customHeight="1">
      <c r="A890" s="10"/>
      <c r="B890" s="6" t="s">
        <v>41</v>
      </c>
      <c r="C890" s="38"/>
      <c r="D890" s="38"/>
      <c r="E890" s="38"/>
      <c r="F890" s="38"/>
      <c r="G890" s="38"/>
      <c r="H890" s="38"/>
      <c r="I890" s="38"/>
      <c r="J890" s="38"/>
      <c r="K890" s="38"/>
      <c r="L890" s="9"/>
      <c r="M890" s="9"/>
      <c r="N890" s="9"/>
      <c r="O890" s="33"/>
      <c r="P890" s="62"/>
    </row>
    <row r="891" spans="1:16" ht="18" customHeight="1">
      <c r="A891" s="4" t="s">
        <v>1</v>
      </c>
      <c r="B891" s="6" t="s">
        <v>13</v>
      </c>
      <c r="C891" s="7">
        <f>C893</f>
        <v>26135575.599999994</v>
      </c>
      <c r="D891" s="7">
        <f>D893</f>
        <v>18709516.499999996</v>
      </c>
      <c r="E891" s="7">
        <f>SUM(E894:E992)</f>
        <v>0</v>
      </c>
      <c r="F891" s="7">
        <f>SUM(F894:F992)</f>
        <v>0</v>
      </c>
      <c r="G891" s="7">
        <f>SUM(G894:G992)</f>
        <v>85121000</v>
      </c>
      <c r="H891" s="7">
        <f>SUM(H894:H992)</f>
        <v>10358855</v>
      </c>
      <c r="I891" s="7">
        <f>C891+G891</f>
        <v>111256575.6</v>
      </c>
      <c r="J891" s="7">
        <f>D891+H891</f>
        <v>29068371.499999996</v>
      </c>
      <c r="K891" s="7">
        <v>26961393.7</v>
      </c>
      <c r="L891" s="8"/>
      <c r="M891" s="8"/>
      <c r="N891" s="8"/>
      <c r="O891" s="32"/>
      <c r="P891" s="62"/>
    </row>
    <row r="892" spans="1:16" ht="18" customHeight="1">
      <c r="A892" s="4"/>
      <c r="B892" s="6" t="s">
        <v>0</v>
      </c>
      <c r="C892" s="7"/>
      <c r="D892" s="7"/>
      <c r="E892" s="7"/>
      <c r="F892" s="7"/>
      <c r="G892" s="7"/>
      <c r="H892" s="7"/>
      <c r="I892" s="7"/>
      <c r="J892" s="38"/>
      <c r="K892" s="38"/>
      <c r="L892" s="9"/>
      <c r="M892" s="9"/>
      <c r="N892" s="9"/>
      <c r="O892" s="33"/>
      <c r="P892" s="62"/>
    </row>
    <row r="893" spans="1:16" ht="18" customHeight="1">
      <c r="A893" s="4" t="s">
        <v>2</v>
      </c>
      <c r="B893" s="6" t="s">
        <v>14</v>
      </c>
      <c r="C893" s="7">
        <f>SUM(C895:C997)</f>
        <v>26135575.599999994</v>
      </c>
      <c r="D893" s="7">
        <f>SUM(D895:D997)</f>
        <v>18709516.499999996</v>
      </c>
      <c r="E893" s="7">
        <f>SUM(E895:E992)</f>
        <v>0</v>
      </c>
      <c r="F893" s="7">
        <f>SUM(F895:F992)</f>
        <v>0</v>
      </c>
      <c r="G893" s="7">
        <v>0</v>
      </c>
      <c r="H893" s="7">
        <v>0</v>
      </c>
      <c r="I893" s="7">
        <f>C893</f>
        <v>26135575.599999994</v>
      </c>
      <c r="J893" s="7">
        <f>D893</f>
        <v>18709516.499999996</v>
      </c>
      <c r="K893" s="7">
        <v>20578745.1</v>
      </c>
      <c r="L893" s="8"/>
      <c r="M893" s="8"/>
      <c r="N893" s="8"/>
      <c r="O893" s="32"/>
      <c r="P893" s="62"/>
    </row>
    <row r="894" spans="1:16" ht="18" customHeight="1">
      <c r="A894" s="5"/>
      <c r="B894" s="3" t="s">
        <v>202</v>
      </c>
      <c r="C894" s="36"/>
      <c r="D894" s="36"/>
      <c r="E894" s="36"/>
      <c r="F894" s="36"/>
      <c r="G894" s="36"/>
      <c r="H894" s="36"/>
      <c r="I894" s="36"/>
      <c r="J894" s="39"/>
      <c r="K894" s="39"/>
      <c r="L894" s="2"/>
      <c r="M894" s="2"/>
      <c r="N894" s="2"/>
      <c r="O894" s="34"/>
      <c r="P894" s="62"/>
    </row>
    <row r="895" spans="1:17" ht="99.75" customHeight="1">
      <c r="A895" s="150" t="s">
        <v>3</v>
      </c>
      <c r="B895" s="11" t="s">
        <v>500</v>
      </c>
      <c r="D895" s="36"/>
      <c r="E895" s="36"/>
      <c r="F895" s="36"/>
      <c r="G895" s="36"/>
      <c r="H895" s="36"/>
      <c r="I895" s="36"/>
      <c r="J895" s="36"/>
      <c r="K895" s="36"/>
      <c r="L895" s="1"/>
      <c r="M895" s="1"/>
      <c r="N895" s="12"/>
      <c r="O895" s="74"/>
      <c r="P895" s="62"/>
      <c r="Q895" s="16"/>
    </row>
    <row r="896" spans="1:17" ht="99.75" customHeight="1">
      <c r="A896" s="150"/>
      <c r="B896" s="11" t="s">
        <v>100</v>
      </c>
      <c r="C896" s="36"/>
      <c r="D896" s="36"/>
      <c r="E896" s="36"/>
      <c r="F896" s="36"/>
      <c r="G896" s="36"/>
      <c r="H896" s="36"/>
      <c r="I896" s="36"/>
      <c r="J896" s="36"/>
      <c r="K896" s="36"/>
      <c r="L896" s="194" t="s">
        <v>1088</v>
      </c>
      <c r="M896" s="195"/>
      <c r="N896" s="12"/>
      <c r="O896" s="74"/>
      <c r="P896" s="162" t="s">
        <v>2010</v>
      </c>
      <c r="Q896" s="24"/>
    </row>
    <row r="897" spans="1:17" ht="99.75" customHeight="1">
      <c r="A897" s="150"/>
      <c r="B897" s="3" t="s">
        <v>88</v>
      </c>
      <c r="C897" s="72">
        <v>950000</v>
      </c>
      <c r="D897" s="72">
        <v>669659.1</v>
      </c>
      <c r="E897" s="36"/>
      <c r="F897" s="36"/>
      <c r="G897" s="36"/>
      <c r="H897" s="36"/>
      <c r="I897" s="72">
        <f>C897+G897</f>
        <v>950000</v>
      </c>
      <c r="J897" s="36">
        <f>D897+H897</f>
        <v>669659.1</v>
      </c>
      <c r="K897" s="36">
        <v>956655.8707000001</v>
      </c>
      <c r="L897" s="196"/>
      <c r="M897" s="197"/>
      <c r="N897" s="12"/>
      <c r="O897" s="74"/>
      <c r="P897" s="162"/>
      <c r="Q897" s="24"/>
    </row>
    <row r="898" spans="1:17" ht="99.75" customHeight="1">
      <c r="A898" s="150"/>
      <c r="B898" s="11" t="s">
        <v>501</v>
      </c>
      <c r="C898" s="40"/>
      <c r="D898" s="36"/>
      <c r="E898" s="36"/>
      <c r="F898" s="36"/>
      <c r="G898" s="36"/>
      <c r="H898" s="36"/>
      <c r="I898" s="36"/>
      <c r="J898" s="36"/>
      <c r="K898" s="36"/>
      <c r="L898" s="194" t="s">
        <v>1089</v>
      </c>
      <c r="M898" s="195"/>
      <c r="N898" s="12"/>
      <c r="O898" s="74"/>
      <c r="P898" s="162" t="s">
        <v>2011</v>
      </c>
      <c r="Q898" s="24"/>
    </row>
    <row r="899" spans="1:17" ht="99.75" customHeight="1">
      <c r="A899" s="150"/>
      <c r="B899" s="3" t="s">
        <v>88</v>
      </c>
      <c r="C899" s="72">
        <v>3256517.8</v>
      </c>
      <c r="D899" s="72">
        <v>2167363.6</v>
      </c>
      <c r="E899" s="36"/>
      <c r="F899" s="36"/>
      <c r="G899" s="36"/>
      <c r="H899" s="36"/>
      <c r="I899" s="72">
        <f>C899+G899</f>
        <v>3256517.8</v>
      </c>
      <c r="J899" s="36">
        <f>D899+H899</f>
        <v>2167363.6</v>
      </c>
      <c r="K899" s="36">
        <v>3096233.8358099996</v>
      </c>
      <c r="L899" s="196"/>
      <c r="M899" s="197"/>
      <c r="N899" s="12"/>
      <c r="O899" s="74"/>
      <c r="P899" s="162"/>
      <c r="Q899" s="24"/>
    </row>
    <row r="900" spans="1:17" ht="99.75" customHeight="1">
      <c r="A900" s="150" t="s">
        <v>4</v>
      </c>
      <c r="B900" s="11" t="s">
        <v>502</v>
      </c>
      <c r="D900" s="36"/>
      <c r="E900" s="36"/>
      <c r="F900" s="36"/>
      <c r="G900" s="36"/>
      <c r="H900" s="36"/>
      <c r="I900" s="36"/>
      <c r="J900" s="36"/>
      <c r="K900" s="36"/>
      <c r="L900" s="194" t="s">
        <v>1090</v>
      </c>
      <c r="M900" s="195"/>
      <c r="N900" s="12"/>
      <c r="O900" s="74"/>
      <c r="P900" s="162" t="s">
        <v>2012</v>
      </c>
      <c r="Q900" s="24"/>
    </row>
    <row r="901" spans="1:17" ht="99.75" customHeight="1">
      <c r="A901" s="150"/>
      <c r="B901" s="11" t="s">
        <v>88</v>
      </c>
      <c r="C901" s="40">
        <v>189200</v>
      </c>
      <c r="D901" s="36">
        <v>0</v>
      </c>
      <c r="E901" s="36">
        <v>0</v>
      </c>
      <c r="F901" s="36">
        <v>0</v>
      </c>
      <c r="G901" s="36">
        <v>0</v>
      </c>
      <c r="H901" s="36">
        <v>0</v>
      </c>
      <c r="I901" s="36">
        <f>SUM(C901+E901+G901)</f>
        <v>189200</v>
      </c>
      <c r="J901" s="36">
        <f>SUM(D901+F901+H901)</f>
        <v>0</v>
      </c>
      <c r="K901" s="36">
        <v>0</v>
      </c>
      <c r="L901" s="196"/>
      <c r="M901" s="197"/>
      <c r="N901" s="12"/>
      <c r="O901" s="74"/>
      <c r="P901" s="162"/>
      <c r="Q901" s="24"/>
    </row>
    <row r="902" spans="1:17" ht="99.75" customHeight="1">
      <c r="A902" s="150" t="s">
        <v>5</v>
      </c>
      <c r="B902" s="11" t="s">
        <v>503</v>
      </c>
      <c r="C902" s="40"/>
      <c r="D902" s="36"/>
      <c r="E902" s="36"/>
      <c r="F902" s="36"/>
      <c r="G902" s="36"/>
      <c r="H902" s="36"/>
      <c r="I902" s="36"/>
      <c r="J902" s="36"/>
      <c r="K902" s="36"/>
      <c r="L902" s="1"/>
      <c r="M902" s="1"/>
      <c r="N902" s="12"/>
      <c r="O902" s="74"/>
      <c r="P902" s="62"/>
      <c r="Q902" s="16"/>
    </row>
    <row r="903" spans="1:17" ht="99.75" customHeight="1">
      <c r="A903" s="150"/>
      <c r="B903" s="11" t="s">
        <v>88</v>
      </c>
      <c r="C903" s="40">
        <v>654800</v>
      </c>
      <c r="D903" s="36">
        <v>654800</v>
      </c>
      <c r="E903" s="36">
        <v>0</v>
      </c>
      <c r="F903" s="36">
        <v>0</v>
      </c>
      <c r="G903" s="36">
        <v>0</v>
      </c>
      <c r="H903" s="36">
        <v>0</v>
      </c>
      <c r="I903" s="36">
        <f>SUM(C903+E903+G903)</f>
        <v>654800</v>
      </c>
      <c r="J903" s="36">
        <f>SUM(D903+F903+H903)</f>
        <v>654800</v>
      </c>
      <c r="K903" s="36">
        <v>0</v>
      </c>
      <c r="L903" s="198" t="s">
        <v>1091</v>
      </c>
      <c r="M903" s="199"/>
      <c r="N903" s="12"/>
      <c r="O903" s="12"/>
      <c r="P903" s="88" t="s">
        <v>1091</v>
      </c>
      <c r="Q903" s="61"/>
    </row>
    <row r="904" spans="1:17" ht="99.75" customHeight="1">
      <c r="A904" s="150"/>
      <c r="B904" s="11" t="s">
        <v>88</v>
      </c>
      <c r="C904" s="40">
        <v>599000</v>
      </c>
      <c r="D904" s="36">
        <v>0</v>
      </c>
      <c r="E904" s="36">
        <v>0</v>
      </c>
      <c r="F904" s="36">
        <v>0</v>
      </c>
      <c r="G904" s="36">
        <v>0</v>
      </c>
      <c r="H904" s="36">
        <v>0</v>
      </c>
      <c r="I904" s="36">
        <f>SUM(C904+E904+G904)</f>
        <v>599000</v>
      </c>
      <c r="J904" s="36">
        <f>SUM(D904+F904+H904)</f>
        <v>0</v>
      </c>
      <c r="K904" s="36">
        <v>0</v>
      </c>
      <c r="L904" s="198" t="s">
        <v>1092</v>
      </c>
      <c r="M904" s="199"/>
      <c r="N904" s="12"/>
      <c r="O904" s="12"/>
      <c r="P904" s="88" t="s">
        <v>1121</v>
      </c>
      <c r="Q904" s="61"/>
    </row>
    <row r="905" spans="1:17" ht="99.75" customHeight="1">
      <c r="A905" s="150" t="s">
        <v>56</v>
      </c>
      <c r="B905" s="11" t="s">
        <v>504</v>
      </c>
      <c r="C905" s="40"/>
      <c r="D905" s="36"/>
      <c r="E905" s="36"/>
      <c r="F905" s="36"/>
      <c r="G905" s="36"/>
      <c r="H905" s="36"/>
      <c r="I905" s="36"/>
      <c r="J905" s="36"/>
      <c r="K905" s="36"/>
      <c r="L905" s="194"/>
      <c r="M905" s="195"/>
      <c r="N905" s="12"/>
      <c r="O905" s="12"/>
      <c r="P905" s="162" t="s">
        <v>2013</v>
      </c>
      <c r="Q905" s="59"/>
    </row>
    <row r="906" spans="1:17" ht="99.75" customHeight="1">
      <c r="A906" s="150"/>
      <c r="B906" s="11" t="s">
        <v>88</v>
      </c>
      <c r="C906" s="40">
        <v>291400</v>
      </c>
      <c r="D906" s="36">
        <v>0</v>
      </c>
      <c r="E906" s="36">
        <v>0</v>
      </c>
      <c r="F906" s="36">
        <v>0</v>
      </c>
      <c r="G906" s="36">
        <v>0</v>
      </c>
      <c r="H906" s="36">
        <v>0</v>
      </c>
      <c r="I906" s="36">
        <f>SUM(C906+E906+G906)</f>
        <v>291400</v>
      </c>
      <c r="J906" s="36">
        <f>SUM(D906+F906+H906)</f>
        <v>0</v>
      </c>
      <c r="K906" s="36">
        <v>0</v>
      </c>
      <c r="L906" s="196"/>
      <c r="M906" s="197"/>
      <c r="N906" s="12"/>
      <c r="O906" s="12"/>
      <c r="P906" s="162"/>
      <c r="Q906" s="60"/>
    </row>
    <row r="907" spans="1:17" ht="99.75" customHeight="1">
      <c r="A907" s="150" t="s">
        <v>58</v>
      </c>
      <c r="B907" s="11" t="s">
        <v>505</v>
      </c>
      <c r="C907" s="40"/>
      <c r="D907" s="36"/>
      <c r="E907" s="36"/>
      <c r="F907" s="36"/>
      <c r="G907" s="36"/>
      <c r="H907" s="36"/>
      <c r="I907" s="36"/>
      <c r="J907" s="36"/>
      <c r="K907" s="36"/>
      <c r="L907" s="194" t="s">
        <v>1093</v>
      </c>
      <c r="M907" s="195"/>
      <c r="N907" s="12"/>
      <c r="O907" s="12"/>
      <c r="P907" s="162" t="s">
        <v>2014</v>
      </c>
      <c r="Q907" s="24"/>
    </row>
    <row r="908" spans="1:17" ht="99.75" customHeight="1">
      <c r="A908" s="150"/>
      <c r="B908" s="11" t="s">
        <v>506</v>
      </c>
      <c r="C908" s="40">
        <v>533887</v>
      </c>
      <c r="D908" s="36">
        <v>533645</v>
      </c>
      <c r="E908" s="36">
        <v>0</v>
      </c>
      <c r="F908" s="36">
        <v>0</v>
      </c>
      <c r="G908" s="36">
        <v>0</v>
      </c>
      <c r="H908" s="36">
        <v>0</v>
      </c>
      <c r="I908" s="36">
        <f aca="true" t="shared" si="29" ref="I908:J912">SUM(C908+E908+G908)</f>
        <v>533887</v>
      </c>
      <c r="J908" s="36">
        <f t="shared" si="29"/>
        <v>533645</v>
      </c>
      <c r="K908" s="36">
        <v>762350</v>
      </c>
      <c r="L908" s="196"/>
      <c r="M908" s="197"/>
      <c r="N908" s="12"/>
      <c r="O908" s="12"/>
      <c r="P908" s="162"/>
      <c r="Q908" s="24"/>
    </row>
    <row r="909" spans="1:17" ht="99.75" customHeight="1">
      <c r="A909" s="150" t="s">
        <v>184</v>
      </c>
      <c r="B909" s="11" t="s">
        <v>507</v>
      </c>
      <c r="C909" s="36"/>
      <c r="D909" s="36"/>
      <c r="E909" s="36"/>
      <c r="F909" s="36"/>
      <c r="G909" s="36"/>
      <c r="H909" s="36"/>
      <c r="I909" s="36"/>
      <c r="J909" s="36"/>
      <c r="K909" s="36"/>
      <c r="L909" s="194" t="s">
        <v>1094</v>
      </c>
      <c r="M909" s="195"/>
      <c r="N909" s="12"/>
      <c r="O909" s="12"/>
      <c r="P909" s="162" t="s">
        <v>2015</v>
      </c>
      <c r="Q909" s="24"/>
    </row>
    <row r="910" spans="1:17" ht="99.75" customHeight="1">
      <c r="A910" s="150"/>
      <c r="B910" s="11" t="s">
        <v>88</v>
      </c>
      <c r="C910" s="36">
        <v>19460</v>
      </c>
      <c r="D910" s="36">
        <v>19460</v>
      </c>
      <c r="E910" s="36">
        <v>0</v>
      </c>
      <c r="F910" s="36">
        <v>0</v>
      </c>
      <c r="G910" s="36">
        <v>0</v>
      </c>
      <c r="H910" s="36">
        <v>0</v>
      </c>
      <c r="I910" s="36">
        <f t="shared" si="29"/>
        <v>19460</v>
      </c>
      <c r="J910" s="36">
        <f t="shared" si="29"/>
        <v>19460</v>
      </c>
      <c r="K910" s="36">
        <v>27800</v>
      </c>
      <c r="L910" s="196"/>
      <c r="M910" s="197"/>
      <c r="N910" s="12"/>
      <c r="O910" s="12"/>
      <c r="P910" s="161"/>
      <c r="Q910" s="24"/>
    </row>
    <row r="911" spans="1:17" ht="99.75" customHeight="1" hidden="1">
      <c r="A911" s="150" t="s">
        <v>63</v>
      </c>
      <c r="B911" s="11" t="s">
        <v>99</v>
      </c>
      <c r="C911" s="36"/>
      <c r="D911" s="36"/>
      <c r="E911" s="36"/>
      <c r="F911" s="36"/>
      <c r="G911" s="36"/>
      <c r="H911" s="36"/>
      <c r="I911" s="36"/>
      <c r="J911" s="36"/>
      <c r="K911" s="36"/>
      <c r="L911" s="194" t="s">
        <v>1095</v>
      </c>
      <c r="M911" s="195"/>
      <c r="N911" s="12"/>
      <c r="O911" s="12"/>
      <c r="P911" s="88"/>
      <c r="Q911" s="24"/>
    </row>
    <row r="912" spans="1:17" ht="99.75" customHeight="1" hidden="1">
      <c r="A912" s="150"/>
      <c r="B912" s="11" t="s">
        <v>508</v>
      </c>
      <c r="C912" s="36">
        <v>0</v>
      </c>
      <c r="D912" s="36">
        <v>0</v>
      </c>
      <c r="E912" s="36">
        <v>0</v>
      </c>
      <c r="F912" s="36">
        <v>0</v>
      </c>
      <c r="G912" s="36">
        <v>0</v>
      </c>
      <c r="H912" s="36">
        <v>0</v>
      </c>
      <c r="I912" s="36">
        <f t="shared" si="29"/>
        <v>0</v>
      </c>
      <c r="J912" s="36">
        <f t="shared" si="29"/>
        <v>0</v>
      </c>
      <c r="K912" s="36">
        <v>0</v>
      </c>
      <c r="L912" s="196"/>
      <c r="M912" s="197"/>
      <c r="N912" s="12"/>
      <c r="O912" s="12"/>
      <c r="P912" s="88"/>
      <c r="Q912" s="24"/>
    </row>
    <row r="913" spans="1:17" ht="99.75" customHeight="1">
      <c r="A913" s="150" t="s">
        <v>66</v>
      </c>
      <c r="B913" s="11" t="s">
        <v>91</v>
      </c>
      <c r="C913" s="36"/>
      <c r="D913" s="36"/>
      <c r="E913" s="36"/>
      <c r="F913" s="36"/>
      <c r="G913" s="36"/>
      <c r="H913" s="36"/>
      <c r="I913" s="36"/>
      <c r="J913" s="36"/>
      <c r="K913" s="36"/>
      <c r="L913" s="1"/>
      <c r="M913" s="1"/>
      <c r="N913" s="12"/>
      <c r="O913" s="12"/>
      <c r="P913" s="62"/>
      <c r="Q913" s="16"/>
    </row>
    <row r="914" spans="1:17" ht="99.75" customHeight="1" hidden="1">
      <c r="A914" s="150"/>
      <c r="B914" s="11" t="s">
        <v>1096</v>
      </c>
      <c r="C914" s="36"/>
      <c r="D914" s="36"/>
      <c r="E914" s="36"/>
      <c r="F914" s="36"/>
      <c r="G914" s="36"/>
      <c r="H914" s="36"/>
      <c r="I914" s="36"/>
      <c r="J914" s="36"/>
      <c r="K914" s="36"/>
      <c r="L914" s="194" t="s">
        <v>1097</v>
      </c>
      <c r="M914" s="195"/>
      <c r="N914" s="12"/>
      <c r="O914" s="12"/>
      <c r="P914" s="88"/>
      <c r="Q914" s="24"/>
    </row>
    <row r="915" spans="1:17" ht="99.75" customHeight="1" hidden="1">
      <c r="A915" s="150"/>
      <c r="B915" s="11" t="s">
        <v>508</v>
      </c>
      <c r="C915" s="36">
        <v>0</v>
      </c>
      <c r="D915" s="36">
        <v>0</v>
      </c>
      <c r="E915" s="36">
        <v>0</v>
      </c>
      <c r="F915" s="36">
        <v>0</v>
      </c>
      <c r="G915" s="36">
        <v>0</v>
      </c>
      <c r="H915" s="36">
        <v>0</v>
      </c>
      <c r="I915" s="36">
        <f>SUM(C915+E915+G915)</f>
        <v>0</v>
      </c>
      <c r="J915" s="36">
        <f>SUM(D915+F915+H915)</f>
        <v>0</v>
      </c>
      <c r="K915" s="36"/>
      <c r="L915" s="196"/>
      <c r="M915" s="197"/>
      <c r="N915" s="12"/>
      <c r="O915" s="12"/>
      <c r="P915" s="88"/>
      <c r="Q915" s="24"/>
    </row>
    <row r="916" spans="1:17" ht="99.75" customHeight="1">
      <c r="A916" s="150"/>
      <c r="B916" s="11" t="s">
        <v>92</v>
      </c>
      <c r="C916" s="36"/>
      <c r="D916" s="36"/>
      <c r="E916" s="36"/>
      <c r="F916" s="36"/>
      <c r="G916" s="36"/>
      <c r="H916" s="36"/>
      <c r="I916" s="36"/>
      <c r="J916" s="36"/>
      <c r="K916" s="36"/>
      <c r="L916" s="194" t="s">
        <v>1098</v>
      </c>
      <c r="M916" s="195"/>
      <c r="N916" s="12"/>
      <c r="O916" s="12"/>
      <c r="P916" s="162" t="s">
        <v>1098</v>
      </c>
      <c r="Q916" s="24"/>
    </row>
    <row r="917" spans="1:17" ht="99.75" customHeight="1">
      <c r="A917" s="150"/>
      <c r="B917" s="11" t="s">
        <v>508</v>
      </c>
      <c r="C917" s="36">
        <v>15790.4</v>
      </c>
      <c r="D917" s="36">
        <v>15790.3</v>
      </c>
      <c r="E917" s="36">
        <v>0</v>
      </c>
      <c r="F917" s="36">
        <v>0</v>
      </c>
      <c r="G917" s="36">
        <v>0</v>
      </c>
      <c r="H917" s="36">
        <v>0</v>
      </c>
      <c r="I917" s="36">
        <f>SUM(C917+E917+G917)</f>
        <v>15790.4</v>
      </c>
      <c r="J917" s="36">
        <f>SUM(D917+F917+H917)</f>
        <v>15790.3</v>
      </c>
      <c r="K917" s="36">
        <v>13942.9</v>
      </c>
      <c r="L917" s="196"/>
      <c r="M917" s="197"/>
      <c r="N917" s="12"/>
      <c r="O917" s="12"/>
      <c r="P917" s="161"/>
      <c r="Q917" s="24"/>
    </row>
    <row r="918" spans="1:17" ht="99.75" customHeight="1">
      <c r="A918" s="150"/>
      <c r="B918" s="11" t="s">
        <v>2016</v>
      </c>
      <c r="C918" s="36">
        <v>0</v>
      </c>
      <c r="D918" s="36">
        <v>0</v>
      </c>
      <c r="E918" s="36">
        <v>0</v>
      </c>
      <c r="F918" s="36">
        <v>0</v>
      </c>
      <c r="G918" s="36">
        <v>5000000</v>
      </c>
      <c r="H918" s="36">
        <v>0</v>
      </c>
      <c r="I918" s="36">
        <f>SUM(C918+E918+G918)</f>
        <v>5000000</v>
      </c>
      <c r="J918" s="36">
        <f>SUM(D918+F918+H918)</f>
        <v>0</v>
      </c>
      <c r="K918" s="36">
        <v>0</v>
      </c>
      <c r="L918" s="11"/>
      <c r="M918" s="11"/>
      <c r="N918" s="12"/>
      <c r="O918" s="12"/>
      <c r="P918" s="88"/>
      <c r="Q918" s="23"/>
    </row>
    <row r="919" spans="1:17" ht="99.75" customHeight="1">
      <c r="A919" s="150" t="s">
        <v>332</v>
      </c>
      <c r="B919" s="11" t="s">
        <v>93</v>
      </c>
      <c r="C919" s="36"/>
      <c r="D919" s="36"/>
      <c r="E919" s="36"/>
      <c r="F919" s="36"/>
      <c r="G919" s="36"/>
      <c r="H919" s="36"/>
      <c r="I919" s="36"/>
      <c r="J919" s="36"/>
      <c r="K919" s="36"/>
      <c r="L919" s="1"/>
      <c r="M919" s="1"/>
      <c r="N919" s="12"/>
      <c r="O919" s="12"/>
      <c r="P919" s="62"/>
      <c r="Q919" s="16"/>
    </row>
    <row r="920" spans="1:17" ht="99.75" customHeight="1">
      <c r="A920" s="150"/>
      <c r="B920" s="11" t="s">
        <v>94</v>
      </c>
      <c r="C920" s="36"/>
      <c r="D920" s="36"/>
      <c r="E920" s="36"/>
      <c r="F920" s="36"/>
      <c r="G920" s="36"/>
      <c r="H920" s="36"/>
      <c r="I920" s="36"/>
      <c r="J920" s="36"/>
      <c r="K920" s="36"/>
      <c r="L920" s="194" t="s">
        <v>1099</v>
      </c>
      <c r="M920" s="195"/>
      <c r="N920" s="12"/>
      <c r="O920" s="12"/>
      <c r="P920" s="162" t="s">
        <v>2017</v>
      </c>
      <c r="Q920" s="24"/>
    </row>
    <row r="921" spans="1:17" ht="99.75" customHeight="1">
      <c r="A921" s="150"/>
      <c r="B921" s="11" t="s">
        <v>88</v>
      </c>
      <c r="C921" s="36">
        <v>1087904.8</v>
      </c>
      <c r="D921" s="36">
        <v>941652.5</v>
      </c>
      <c r="E921" s="36">
        <v>0</v>
      </c>
      <c r="F921" s="36">
        <v>0</v>
      </c>
      <c r="G921" s="36">
        <v>0</v>
      </c>
      <c r="H921" s="36">
        <v>0</v>
      </c>
      <c r="I921" s="36">
        <f>SUM(C921+E921+G921)</f>
        <v>1087904.8</v>
      </c>
      <c r="J921" s="36">
        <f>SUM(D921+F921+H921)</f>
        <v>941652.5</v>
      </c>
      <c r="K921" s="36">
        <v>1201932.21138</v>
      </c>
      <c r="L921" s="196"/>
      <c r="M921" s="197"/>
      <c r="N921" s="12"/>
      <c r="O921" s="12"/>
      <c r="P921" s="161"/>
      <c r="Q921" s="24"/>
    </row>
    <row r="922" spans="1:17" ht="99.75" customHeight="1">
      <c r="A922" s="150"/>
      <c r="B922" s="11" t="s">
        <v>95</v>
      </c>
      <c r="C922" s="36"/>
      <c r="D922" s="36"/>
      <c r="E922" s="36"/>
      <c r="F922" s="36"/>
      <c r="G922" s="36"/>
      <c r="H922" s="36"/>
      <c r="I922" s="36"/>
      <c r="J922" s="36"/>
      <c r="K922" s="36"/>
      <c r="L922" s="194" t="s">
        <v>1100</v>
      </c>
      <c r="M922" s="195"/>
      <c r="N922" s="12"/>
      <c r="O922" s="12"/>
      <c r="P922" s="162" t="s">
        <v>2018</v>
      </c>
      <c r="Q922" s="24"/>
    </row>
    <row r="923" spans="1:17" ht="99.75" customHeight="1">
      <c r="A923" s="150"/>
      <c r="B923" s="11" t="s">
        <v>88</v>
      </c>
      <c r="C923" s="36">
        <v>300000</v>
      </c>
      <c r="D923" s="36">
        <v>167351.6</v>
      </c>
      <c r="E923" s="36">
        <v>0</v>
      </c>
      <c r="F923" s="36">
        <v>0</v>
      </c>
      <c r="G923" s="36">
        <v>0</v>
      </c>
      <c r="H923" s="36">
        <v>0</v>
      </c>
      <c r="I923" s="36">
        <f>SUM(C923+E923+G923)</f>
        <v>300000</v>
      </c>
      <c r="J923" s="36">
        <f>SUM(D923+F923+H923)</f>
        <v>167351.6</v>
      </c>
      <c r="K923" s="36">
        <v>270697.93251</v>
      </c>
      <c r="L923" s="196"/>
      <c r="M923" s="197"/>
      <c r="N923" s="12"/>
      <c r="O923" s="12"/>
      <c r="P923" s="161"/>
      <c r="Q923" s="24"/>
    </row>
    <row r="924" spans="1:17" ht="99.75" customHeight="1">
      <c r="A924" s="150" t="s">
        <v>69</v>
      </c>
      <c r="B924" s="11" t="s">
        <v>86</v>
      </c>
      <c r="C924" s="36"/>
      <c r="D924" s="36"/>
      <c r="E924" s="36"/>
      <c r="F924" s="36"/>
      <c r="G924" s="36"/>
      <c r="H924" s="36"/>
      <c r="I924" s="36"/>
      <c r="J924" s="36"/>
      <c r="K924" s="36"/>
      <c r="L924" s="1"/>
      <c r="M924" s="1"/>
      <c r="N924" s="12"/>
      <c r="O924" s="12"/>
      <c r="P924" s="62"/>
      <c r="Q924" s="16"/>
    </row>
    <row r="925" spans="1:17" ht="99.75" customHeight="1">
      <c r="A925" s="150"/>
      <c r="B925" s="11" t="s">
        <v>89</v>
      </c>
      <c r="C925" s="36"/>
      <c r="D925" s="36"/>
      <c r="E925" s="36"/>
      <c r="F925" s="36"/>
      <c r="G925" s="36"/>
      <c r="H925" s="36"/>
      <c r="I925" s="36"/>
      <c r="J925" s="36"/>
      <c r="K925" s="36"/>
      <c r="L925" s="194" t="s">
        <v>1101</v>
      </c>
      <c r="M925" s="195"/>
      <c r="N925" s="12"/>
      <c r="O925" s="12"/>
      <c r="P925" s="162" t="s">
        <v>2019</v>
      </c>
      <c r="Q925" s="24"/>
    </row>
    <row r="926" spans="1:17" ht="99.75" customHeight="1">
      <c r="A926" s="150"/>
      <c r="B926" s="11" t="s">
        <v>508</v>
      </c>
      <c r="C926" s="36">
        <v>2912503.4</v>
      </c>
      <c r="D926" s="36">
        <v>2655334.6</v>
      </c>
      <c r="E926" s="36">
        <v>0</v>
      </c>
      <c r="F926" s="36">
        <v>0</v>
      </c>
      <c r="G926" s="36">
        <v>0</v>
      </c>
      <c r="H926" s="36">
        <v>0</v>
      </c>
      <c r="I926" s="36">
        <f aca="true" t="shared" si="30" ref="I926:J928">SUM(C926+E926+G926)</f>
        <v>2912503.4</v>
      </c>
      <c r="J926" s="36">
        <f t="shared" si="30"/>
        <v>2655334.6</v>
      </c>
      <c r="K926" s="36">
        <v>3558642.6723499997</v>
      </c>
      <c r="L926" s="196"/>
      <c r="M926" s="197"/>
      <c r="N926" s="12"/>
      <c r="O926" s="12"/>
      <c r="P926" s="161"/>
      <c r="Q926" s="24"/>
    </row>
    <row r="927" spans="1:17" ht="99.75" customHeight="1">
      <c r="A927" s="150"/>
      <c r="B927" s="11" t="s">
        <v>509</v>
      </c>
      <c r="C927" s="36">
        <v>0</v>
      </c>
      <c r="D927" s="36">
        <v>0</v>
      </c>
      <c r="E927" s="36">
        <v>0</v>
      </c>
      <c r="F927" s="36">
        <v>0</v>
      </c>
      <c r="G927" s="36">
        <v>15556900</v>
      </c>
      <c r="H927" s="36">
        <v>1063783</v>
      </c>
      <c r="I927" s="36">
        <f t="shared" si="30"/>
        <v>15556900</v>
      </c>
      <c r="J927" s="36">
        <f t="shared" si="30"/>
        <v>1063783</v>
      </c>
      <c r="K927" s="36">
        <v>223092</v>
      </c>
      <c r="L927" s="11"/>
      <c r="M927" s="11"/>
      <c r="N927" s="12"/>
      <c r="O927" s="12"/>
      <c r="P927" s="88"/>
      <c r="Q927" s="23"/>
    </row>
    <row r="928" spans="1:17" ht="99.75" customHeight="1">
      <c r="A928" s="150"/>
      <c r="B928" s="11" t="s">
        <v>510</v>
      </c>
      <c r="C928" s="36">
        <v>0</v>
      </c>
      <c r="D928" s="36">
        <v>0</v>
      </c>
      <c r="E928" s="36">
        <v>0</v>
      </c>
      <c r="F928" s="36">
        <v>0</v>
      </c>
      <c r="G928" s="36">
        <v>1000000</v>
      </c>
      <c r="H928" s="36">
        <v>680171</v>
      </c>
      <c r="I928" s="36">
        <f t="shared" si="30"/>
        <v>1000000</v>
      </c>
      <c r="J928" s="36">
        <f t="shared" si="30"/>
        <v>680171</v>
      </c>
      <c r="K928" s="36">
        <v>254425</v>
      </c>
      <c r="L928" s="11"/>
      <c r="M928" s="11"/>
      <c r="N928" s="12"/>
      <c r="O928" s="12"/>
      <c r="P928" s="88"/>
      <c r="Q928" s="23"/>
    </row>
    <row r="929" spans="1:17" ht="99.75" customHeight="1">
      <c r="A929" s="150" t="s">
        <v>71</v>
      </c>
      <c r="B929" s="11" t="s">
        <v>90</v>
      </c>
      <c r="C929" s="36"/>
      <c r="D929" s="36"/>
      <c r="E929" s="36"/>
      <c r="F929" s="36"/>
      <c r="G929" s="36"/>
      <c r="H929" s="36"/>
      <c r="I929" s="36"/>
      <c r="J929" s="36"/>
      <c r="K929" s="36"/>
      <c r="L929" s="1"/>
      <c r="M929" s="1"/>
      <c r="N929" s="12"/>
      <c r="O929" s="12"/>
      <c r="P929" s="62"/>
      <c r="Q929" s="16"/>
    </row>
    <row r="930" spans="1:17" ht="99.75" customHeight="1">
      <c r="A930" s="150"/>
      <c r="B930" s="11" t="s">
        <v>111</v>
      </c>
      <c r="C930" s="36"/>
      <c r="D930" s="36"/>
      <c r="E930" s="36"/>
      <c r="F930" s="36"/>
      <c r="G930" s="36"/>
      <c r="H930" s="36"/>
      <c r="I930" s="36"/>
      <c r="J930" s="36"/>
      <c r="K930" s="36"/>
      <c r="L930" s="194" t="s">
        <v>1102</v>
      </c>
      <c r="M930" s="195"/>
      <c r="N930" s="12"/>
      <c r="O930" s="12"/>
      <c r="P930" s="162" t="s">
        <v>2020</v>
      </c>
      <c r="Q930" s="24"/>
    </row>
    <row r="931" spans="1:17" ht="99.75" customHeight="1">
      <c r="A931" s="150"/>
      <c r="B931" s="11" t="s">
        <v>88</v>
      </c>
      <c r="C931" s="36">
        <v>513057.4</v>
      </c>
      <c r="D931" s="39">
        <v>292678.5</v>
      </c>
      <c r="E931" s="36">
        <v>0</v>
      </c>
      <c r="F931" s="36">
        <v>0</v>
      </c>
      <c r="G931" s="36">
        <v>0</v>
      </c>
      <c r="H931" s="36">
        <v>0</v>
      </c>
      <c r="I931" s="36">
        <f>SUM(C931+E931+G931)</f>
        <v>513057.4</v>
      </c>
      <c r="J931" s="36">
        <f>SUM(D931+F931+H931)</f>
        <v>292678.5</v>
      </c>
      <c r="K931" s="36">
        <v>292677.12506</v>
      </c>
      <c r="L931" s="196"/>
      <c r="M931" s="197"/>
      <c r="N931" s="12"/>
      <c r="O931" s="12"/>
      <c r="P931" s="161"/>
      <c r="Q931" s="24"/>
    </row>
    <row r="932" spans="1:17" ht="99.75" customHeight="1">
      <c r="A932" s="150" t="s">
        <v>328</v>
      </c>
      <c r="B932" s="11" t="s">
        <v>97</v>
      </c>
      <c r="C932" s="36"/>
      <c r="D932" s="36"/>
      <c r="E932" s="36"/>
      <c r="F932" s="36"/>
      <c r="G932" s="36"/>
      <c r="H932" s="36"/>
      <c r="I932" s="36"/>
      <c r="J932" s="36"/>
      <c r="K932" s="36"/>
      <c r="L932" s="1"/>
      <c r="M932" s="1"/>
      <c r="N932" s="12"/>
      <c r="O932" s="12"/>
      <c r="P932" s="62"/>
      <c r="Q932" s="16"/>
    </row>
    <row r="933" spans="1:17" ht="99.75" customHeight="1">
      <c r="A933" s="150"/>
      <c r="B933" s="11" t="s">
        <v>511</v>
      </c>
      <c r="C933" s="36"/>
      <c r="D933" s="36"/>
      <c r="E933" s="36"/>
      <c r="F933" s="36"/>
      <c r="G933" s="36"/>
      <c r="H933" s="36"/>
      <c r="I933" s="36"/>
      <c r="J933" s="36"/>
      <c r="K933" s="36"/>
      <c r="L933" s="194" t="s">
        <v>1103</v>
      </c>
      <c r="M933" s="195"/>
      <c r="N933" s="12"/>
      <c r="O933" s="12"/>
      <c r="P933" s="62"/>
      <c r="Q933" s="24"/>
    </row>
    <row r="934" spans="1:17" ht="99.75" customHeight="1">
      <c r="A934" s="150"/>
      <c r="B934" s="11" t="s">
        <v>87</v>
      </c>
      <c r="C934" s="36">
        <v>3031.9</v>
      </c>
      <c r="D934" s="36">
        <v>3031.9</v>
      </c>
      <c r="E934" s="36">
        <v>0</v>
      </c>
      <c r="F934" s="36">
        <v>0</v>
      </c>
      <c r="G934" s="36">
        <v>0</v>
      </c>
      <c r="H934" s="36">
        <v>0</v>
      </c>
      <c r="I934" s="36">
        <f>SUM(C934+E934+G934)</f>
        <v>3031.9</v>
      </c>
      <c r="J934" s="36">
        <f>SUM(D934+F934+H934)</f>
        <v>3031.9</v>
      </c>
      <c r="K934" s="36">
        <v>1100</v>
      </c>
      <c r="L934" s="196"/>
      <c r="M934" s="197"/>
      <c r="N934" s="12"/>
      <c r="O934" s="12"/>
      <c r="P934" s="88" t="s">
        <v>2021</v>
      </c>
      <c r="Q934" s="24"/>
    </row>
    <row r="935" spans="1:17" ht="99.75" customHeight="1">
      <c r="A935" s="150"/>
      <c r="B935" s="11" t="s">
        <v>88</v>
      </c>
      <c r="C935" s="39">
        <v>50000</v>
      </c>
      <c r="D935" s="39"/>
      <c r="E935" s="36"/>
      <c r="F935" s="36"/>
      <c r="G935" s="36"/>
      <c r="H935" s="36"/>
      <c r="I935" s="72">
        <f>C935+G935</f>
        <v>50000</v>
      </c>
      <c r="J935" s="36">
        <f>D935+H935</f>
        <v>0</v>
      </c>
      <c r="K935" s="36">
        <v>0</v>
      </c>
      <c r="L935" s="11"/>
      <c r="M935" s="11"/>
      <c r="N935" s="12"/>
      <c r="O935" s="12"/>
      <c r="P935" s="88" t="s">
        <v>2022</v>
      </c>
      <c r="Q935" s="23"/>
    </row>
    <row r="936" spans="1:17" ht="99.75" customHeight="1">
      <c r="A936" s="150" t="s">
        <v>333</v>
      </c>
      <c r="B936" s="11" t="s">
        <v>512</v>
      </c>
      <c r="C936" s="36"/>
      <c r="D936" s="36"/>
      <c r="E936" s="36"/>
      <c r="F936" s="36"/>
      <c r="G936" s="36"/>
      <c r="H936" s="36"/>
      <c r="I936" s="36"/>
      <c r="J936" s="36"/>
      <c r="K936" s="36"/>
      <c r="L936" s="1"/>
      <c r="M936" s="1"/>
      <c r="N936" s="12"/>
      <c r="O936" s="12"/>
      <c r="P936" s="88"/>
      <c r="Q936" s="16"/>
    </row>
    <row r="937" spans="1:17" ht="99.75" customHeight="1">
      <c r="A937" s="150" t="s">
        <v>2023</v>
      </c>
      <c r="B937" s="11" t="s">
        <v>513</v>
      </c>
      <c r="C937" s="36"/>
      <c r="D937" s="36"/>
      <c r="E937" s="36"/>
      <c r="F937" s="36"/>
      <c r="G937" s="36"/>
      <c r="H937" s="36"/>
      <c r="I937" s="36"/>
      <c r="J937" s="36"/>
      <c r="K937" s="36"/>
      <c r="L937" s="194" t="s">
        <v>1104</v>
      </c>
      <c r="M937" s="195"/>
      <c r="N937" s="12"/>
      <c r="O937" s="12"/>
      <c r="P937" s="62"/>
      <c r="Q937" s="24"/>
    </row>
    <row r="938" spans="1:17" ht="99.75" customHeight="1">
      <c r="A938" s="150"/>
      <c r="B938" s="11" t="s">
        <v>96</v>
      </c>
      <c r="C938" s="36"/>
      <c r="D938" s="36"/>
      <c r="E938" s="36"/>
      <c r="F938" s="36"/>
      <c r="G938" s="36"/>
      <c r="H938" s="36"/>
      <c r="I938" s="36"/>
      <c r="J938" s="36"/>
      <c r="K938" s="40"/>
      <c r="L938" s="196"/>
      <c r="M938" s="197"/>
      <c r="N938" s="12"/>
      <c r="O938" s="12"/>
      <c r="P938" s="162" t="s">
        <v>2024</v>
      </c>
      <c r="Q938" s="24"/>
    </row>
    <row r="939" spans="1:17" ht="99.75" customHeight="1">
      <c r="A939" s="150"/>
      <c r="B939" s="11" t="s">
        <v>87</v>
      </c>
      <c r="C939" s="36">
        <v>4058.7</v>
      </c>
      <c r="D939" s="36">
        <v>4058.7</v>
      </c>
      <c r="E939" s="36">
        <v>0</v>
      </c>
      <c r="F939" s="36">
        <v>0</v>
      </c>
      <c r="G939" s="36">
        <v>0</v>
      </c>
      <c r="H939" s="36">
        <v>0</v>
      </c>
      <c r="I939" s="36">
        <f>SUM(C939+E939+G939)</f>
        <v>4058.7</v>
      </c>
      <c r="J939" s="36">
        <f>SUM(D939+F939+H939)</f>
        <v>4058.7</v>
      </c>
      <c r="K939" s="36">
        <v>1367.312</v>
      </c>
      <c r="L939" s="198" t="s">
        <v>1105</v>
      </c>
      <c r="M939" s="199"/>
      <c r="N939" s="12"/>
      <c r="O939" s="12"/>
      <c r="P939" s="162"/>
      <c r="Q939" s="24"/>
    </row>
    <row r="940" spans="1:17" ht="99.75" customHeight="1">
      <c r="A940" s="150"/>
      <c r="B940" s="11" t="s">
        <v>514</v>
      </c>
      <c r="C940" s="36">
        <v>0</v>
      </c>
      <c r="D940" s="36">
        <v>0</v>
      </c>
      <c r="E940" s="36">
        <v>0</v>
      </c>
      <c r="F940" s="36">
        <v>0</v>
      </c>
      <c r="G940" s="36">
        <v>2000000</v>
      </c>
      <c r="H940" s="36">
        <v>0</v>
      </c>
      <c r="I940" s="36">
        <f>SUM(C940+E940+G940)</f>
        <v>2000000</v>
      </c>
      <c r="J940" s="36">
        <f>SUM(D940+F940+H940)</f>
        <v>0</v>
      </c>
      <c r="K940" s="36">
        <v>0</v>
      </c>
      <c r="L940" s="194" t="s">
        <v>1106</v>
      </c>
      <c r="M940" s="195"/>
      <c r="N940" s="12"/>
      <c r="O940" s="12"/>
      <c r="P940" s="88"/>
      <c r="Q940" s="24"/>
    </row>
    <row r="941" spans="1:17" ht="99.75" customHeight="1">
      <c r="A941" s="150" t="s">
        <v>2025</v>
      </c>
      <c r="B941" s="11" t="s">
        <v>98</v>
      </c>
      <c r="C941" s="36"/>
      <c r="D941" s="36"/>
      <c r="E941" s="36"/>
      <c r="F941" s="36"/>
      <c r="G941" s="36"/>
      <c r="H941" s="36"/>
      <c r="I941" s="36"/>
      <c r="J941" s="36"/>
      <c r="K941" s="40"/>
      <c r="L941" s="196"/>
      <c r="M941" s="197"/>
      <c r="N941" s="12"/>
      <c r="O941" s="12"/>
      <c r="P941" s="162" t="s">
        <v>2026</v>
      </c>
      <c r="Q941" s="24"/>
    </row>
    <row r="942" spans="1:17" ht="99.75" customHeight="1">
      <c r="A942" s="150"/>
      <c r="B942" s="11" t="s">
        <v>88</v>
      </c>
      <c r="C942" s="36">
        <v>14027174</v>
      </c>
      <c r="D942" s="36">
        <v>10004460</v>
      </c>
      <c r="E942" s="36">
        <v>0</v>
      </c>
      <c r="F942" s="36">
        <v>0</v>
      </c>
      <c r="G942" s="36">
        <v>16394200</v>
      </c>
      <c r="H942" s="36">
        <v>7496997</v>
      </c>
      <c r="I942" s="36">
        <f>SUM(C942+E942+G942)</f>
        <v>30421374</v>
      </c>
      <c r="J942" s="36">
        <f>SUM(D942+F942+H942)</f>
        <v>17501457</v>
      </c>
      <c r="K942" s="36">
        <f>9678244.01196+4735076</f>
        <v>14413320.01196</v>
      </c>
      <c r="L942" s="11"/>
      <c r="M942" s="11"/>
      <c r="N942" s="12"/>
      <c r="O942" s="12"/>
      <c r="P942" s="161"/>
      <c r="Q942" s="23"/>
    </row>
    <row r="943" spans="1:17" ht="99.75" customHeight="1">
      <c r="A943" s="150" t="s">
        <v>2027</v>
      </c>
      <c r="B943" s="11" t="s">
        <v>515</v>
      </c>
      <c r="C943" s="36">
        <v>0</v>
      </c>
      <c r="D943" s="36">
        <v>0</v>
      </c>
      <c r="E943" s="36">
        <v>0</v>
      </c>
      <c r="F943" s="36">
        <v>0</v>
      </c>
      <c r="G943" s="36">
        <v>3500000</v>
      </c>
      <c r="H943" s="36">
        <v>45350</v>
      </c>
      <c r="I943" s="36">
        <f>SUM(C943+E943+G943)</f>
        <v>3500000</v>
      </c>
      <c r="J943" s="36">
        <f>SUM(D943+F943+H943)</f>
        <v>45350</v>
      </c>
      <c r="K943" s="36">
        <v>4418.3</v>
      </c>
      <c r="L943" s="11"/>
      <c r="M943" s="11"/>
      <c r="N943" s="12"/>
      <c r="O943" s="12"/>
      <c r="P943" s="88"/>
      <c r="Q943" s="23"/>
    </row>
    <row r="944" spans="1:17" ht="99.75" customHeight="1">
      <c r="A944" s="150" t="s">
        <v>2028</v>
      </c>
      <c r="B944" s="11" t="s">
        <v>334</v>
      </c>
      <c r="C944" s="36"/>
      <c r="D944" s="36"/>
      <c r="E944" s="36"/>
      <c r="F944" s="36"/>
      <c r="G944" s="36"/>
      <c r="H944" s="36"/>
      <c r="I944" s="36"/>
      <c r="J944" s="36"/>
      <c r="K944" s="36"/>
      <c r="L944" s="194"/>
      <c r="M944" s="195"/>
      <c r="N944" s="12"/>
      <c r="O944" s="12"/>
      <c r="P944" s="88"/>
      <c r="Q944" s="59"/>
    </row>
    <row r="945" spans="1:17" ht="99.75" customHeight="1">
      <c r="A945" s="150"/>
      <c r="B945" s="11" t="s">
        <v>516</v>
      </c>
      <c r="C945" s="36"/>
      <c r="D945" s="36"/>
      <c r="E945" s="36"/>
      <c r="F945" s="36"/>
      <c r="G945" s="36"/>
      <c r="H945" s="36"/>
      <c r="I945" s="36"/>
      <c r="J945" s="36"/>
      <c r="K945" s="36"/>
      <c r="L945" s="196"/>
      <c r="M945" s="197"/>
      <c r="N945" s="12"/>
      <c r="O945" s="12"/>
      <c r="P945" s="88"/>
      <c r="Q945" s="60"/>
    </row>
    <row r="946" spans="1:17" ht="99.75" customHeight="1">
      <c r="A946" s="150"/>
      <c r="B946" s="11" t="s">
        <v>88</v>
      </c>
      <c r="C946" s="36">
        <v>0</v>
      </c>
      <c r="D946" s="36">
        <v>0</v>
      </c>
      <c r="E946" s="36">
        <v>0</v>
      </c>
      <c r="F946" s="36">
        <v>0</v>
      </c>
      <c r="G946" s="36">
        <v>0</v>
      </c>
      <c r="H946" s="36"/>
      <c r="I946" s="39">
        <f>C946+G946</f>
        <v>0</v>
      </c>
      <c r="J946" s="36">
        <f>D946+H946</f>
        <v>0</v>
      </c>
      <c r="K946" s="36">
        <v>0</v>
      </c>
      <c r="L946" s="198" t="s">
        <v>1107</v>
      </c>
      <c r="M946" s="199"/>
      <c r="N946" s="12"/>
      <c r="O946" s="12"/>
      <c r="P946" s="88"/>
      <c r="Q946" s="24"/>
    </row>
    <row r="947" spans="1:17" ht="99.75" customHeight="1">
      <c r="A947" s="150"/>
      <c r="B947" s="11" t="s">
        <v>517</v>
      </c>
      <c r="C947" s="36">
        <v>0</v>
      </c>
      <c r="D947" s="36">
        <v>0</v>
      </c>
      <c r="E947" s="36">
        <v>0</v>
      </c>
      <c r="F947" s="36">
        <v>0</v>
      </c>
      <c r="G947" s="36">
        <v>2000000</v>
      </c>
      <c r="H947" s="36">
        <v>540890</v>
      </c>
      <c r="I947" s="36">
        <f aca="true" t="shared" si="31" ref="I947:J950">SUM(C947+E947+G947)</f>
        <v>2000000</v>
      </c>
      <c r="J947" s="36">
        <f t="shared" si="31"/>
        <v>540890</v>
      </c>
      <c r="K947" s="36">
        <v>770360</v>
      </c>
      <c r="L947" s="198" t="s">
        <v>1108</v>
      </c>
      <c r="M947" s="199"/>
      <c r="N947" s="12"/>
      <c r="O947" s="12"/>
      <c r="P947" s="88"/>
      <c r="Q947" s="24"/>
    </row>
    <row r="948" spans="1:17" ht="99.75" customHeight="1">
      <c r="A948" s="150"/>
      <c r="B948" s="11" t="s">
        <v>518</v>
      </c>
      <c r="C948" s="36">
        <v>0</v>
      </c>
      <c r="D948" s="36">
        <v>0</v>
      </c>
      <c r="E948" s="36">
        <v>0</v>
      </c>
      <c r="F948" s="36">
        <v>0</v>
      </c>
      <c r="G948" s="36">
        <v>5000000</v>
      </c>
      <c r="H948" s="36">
        <v>0</v>
      </c>
      <c r="I948" s="36">
        <f t="shared" si="31"/>
        <v>5000000</v>
      </c>
      <c r="J948" s="36">
        <f t="shared" si="31"/>
        <v>0</v>
      </c>
      <c r="K948" s="36">
        <v>0</v>
      </c>
      <c r="L948" s="200"/>
      <c r="M948" s="201"/>
      <c r="N948" s="12"/>
      <c r="O948" s="12"/>
      <c r="P948" s="88" t="s">
        <v>2029</v>
      </c>
      <c r="Q948" s="61"/>
    </row>
    <row r="949" spans="1:17" ht="99.75" customHeight="1">
      <c r="A949" s="150" t="s">
        <v>2030</v>
      </c>
      <c r="B949" s="11" t="s">
        <v>519</v>
      </c>
      <c r="C949" s="36">
        <v>0</v>
      </c>
      <c r="D949" s="36">
        <v>0</v>
      </c>
      <c r="E949" s="36">
        <v>0</v>
      </c>
      <c r="F949" s="36">
        <v>0</v>
      </c>
      <c r="G949" s="36">
        <v>7000000</v>
      </c>
      <c r="H949" s="36">
        <v>156990</v>
      </c>
      <c r="I949" s="36">
        <f t="shared" si="31"/>
        <v>7000000</v>
      </c>
      <c r="J949" s="36">
        <f t="shared" si="31"/>
        <v>156990</v>
      </c>
      <c r="K949" s="36">
        <v>60939</v>
      </c>
      <c r="L949" s="11"/>
      <c r="M949" s="11"/>
      <c r="N949" s="12"/>
      <c r="O949" s="12"/>
      <c r="P949" s="88"/>
      <c r="Q949" s="23"/>
    </row>
    <row r="950" spans="1:17" ht="99.75" customHeight="1">
      <c r="A950" s="150" t="s">
        <v>2031</v>
      </c>
      <c r="B950" s="11" t="s">
        <v>520</v>
      </c>
      <c r="C950" s="36">
        <v>0</v>
      </c>
      <c r="D950" s="36">
        <v>0</v>
      </c>
      <c r="E950" s="36">
        <v>0</v>
      </c>
      <c r="F950" s="36">
        <v>0</v>
      </c>
      <c r="G950" s="36">
        <v>1421000</v>
      </c>
      <c r="H950" s="36">
        <v>0</v>
      </c>
      <c r="I950" s="36">
        <f t="shared" si="31"/>
        <v>1421000</v>
      </c>
      <c r="J950" s="36">
        <f t="shared" si="31"/>
        <v>0</v>
      </c>
      <c r="K950" s="36">
        <v>0</v>
      </c>
      <c r="L950" s="194" t="s">
        <v>1109</v>
      </c>
      <c r="M950" s="195"/>
      <c r="N950" s="12"/>
      <c r="O950" s="12"/>
      <c r="P950" s="88"/>
      <c r="Q950" s="24"/>
    </row>
    <row r="951" spans="1:17" ht="99.75" customHeight="1">
      <c r="A951" s="150" t="s">
        <v>2032</v>
      </c>
      <c r="B951" s="11" t="s">
        <v>521</v>
      </c>
      <c r="C951" s="36"/>
      <c r="D951" s="36"/>
      <c r="E951" s="36"/>
      <c r="F951" s="36"/>
      <c r="G951" s="36"/>
      <c r="H951" s="36"/>
      <c r="I951" s="36"/>
      <c r="J951" s="36"/>
      <c r="K951" s="36"/>
      <c r="L951" s="196"/>
      <c r="M951" s="197"/>
      <c r="N951" s="12"/>
      <c r="O951" s="12"/>
      <c r="P951" s="162" t="s">
        <v>2033</v>
      </c>
      <c r="Q951" s="24"/>
    </row>
    <row r="952" spans="1:17" ht="99.75" customHeight="1">
      <c r="A952" s="150"/>
      <c r="B952" s="11" t="s">
        <v>87</v>
      </c>
      <c r="C952" s="36">
        <v>5713.9</v>
      </c>
      <c r="D952" s="36">
        <v>5450.4</v>
      </c>
      <c r="E952" s="36">
        <v>0</v>
      </c>
      <c r="F952" s="36">
        <v>0</v>
      </c>
      <c r="G952" s="36">
        <v>0</v>
      </c>
      <c r="H952" s="36">
        <v>0</v>
      </c>
      <c r="I952" s="36">
        <f>SUM(C952+E952+G952)</f>
        <v>5713.9</v>
      </c>
      <c r="J952" s="36">
        <f>SUM(D952+F952+H952)</f>
        <v>5450.4</v>
      </c>
      <c r="K952" s="36">
        <v>1463.9</v>
      </c>
      <c r="L952" s="1"/>
      <c r="M952" s="1"/>
      <c r="N952" s="12"/>
      <c r="O952" s="12"/>
      <c r="P952" s="161"/>
      <c r="Q952" s="16"/>
    </row>
    <row r="953" spans="1:17" ht="99.75" customHeight="1">
      <c r="A953" s="150" t="s">
        <v>2034</v>
      </c>
      <c r="B953" s="11" t="s">
        <v>522</v>
      </c>
      <c r="C953" s="36"/>
      <c r="D953" s="36"/>
      <c r="E953" s="36"/>
      <c r="F953" s="36"/>
      <c r="G953" s="36"/>
      <c r="H953" s="36"/>
      <c r="I953" s="36"/>
      <c r="J953" s="36"/>
      <c r="K953" s="40"/>
      <c r="L953" s="194" t="s">
        <v>1110</v>
      </c>
      <c r="M953" s="195"/>
      <c r="N953" s="12"/>
      <c r="O953" s="12"/>
      <c r="P953" s="62"/>
      <c r="Q953" s="24"/>
    </row>
    <row r="954" spans="1:17" ht="99.75" customHeight="1">
      <c r="A954" s="150"/>
      <c r="B954" s="11" t="s">
        <v>523</v>
      </c>
      <c r="C954" s="36"/>
      <c r="D954" s="36"/>
      <c r="E954" s="36"/>
      <c r="F954" s="36"/>
      <c r="G954" s="36"/>
      <c r="H954" s="36"/>
      <c r="I954" s="36"/>
      <c r="J954" s="36"/>
      <c r="K954" s="36"/>
      <c r="L954" s="196"/>
      <c r="M954" s="197"/>
      <c r="N954" s="12"/>
      <c r="O954" s="12"/>
      <c r="P954" s="162" t="s">
        <v>2035</v>
      </c>
      <c r="Q954" s="24"/>
    </row>
    <row r="955" spans="1:17" ht="99.75" customHeight="1">
      <c r="A955" s="150"/>
      <c r="B955" s="11" t="s">
        <v>87</v>
      </c>
      <c r="C955" s="72">
        <v>60000</v>
      </c>
      <c r="D955" s="36">
        <v>0</v>
      </c>
      <c r="E955" s="36">
        <v>0</v>
      </c>
      <c r="F955" s="36">
        <v>0</v>
      </c>
      <c r="G955" s="36">
        <v>0</v>
      </c>
      <c r="H955" s="36">
        <v>0</v>
      </c>
      <c r="I955" s="36">
        <f aca="true" t="shared" si="32" ref="I955:J962">SUM(C955+E955+G955)</f>
        <v>60000</v>
      </c>
      <c r="J955" s="36">
        <f t="shared" si="32"/>
        <v>0</v>
      </c>
      <c r="K955" s="36">
        <v>0</v>
      </c>
      <c r="L955" s="11"/>
      <c r="M955" s="11"/>
      <c r="N955" s="12"/>
      <c r="O955" s="12"/>
      <c r="P955" s="161"/>
      <c r="Q955" s="23"/>
    </row>
    <row r="956" spans="1:17" ht="99.75" customHeight="1">
      <c r="A956" s="150" t="s">
        <v>2036</v>
      </c>
      <c r="B956" s="11" t="s">
        <v>524</v>
      </c>
      <c r="C956" s="36">
        <v>0</v>
      </c>
      <c r="D956" s="36">
        <v>0</v>
      </c>
      <c r="E956" s="36">
        <v>0</v>
      </c>
      <c r="F956" s="36">
        <v>0</v>
      </c>
      <c r="G956" s="36">
        <v>463300</v>
      </c>
      <c r="H956" s="36">
        <v>0</v>
      </c>
      <c r="I956" s="36">
        <f t="shared" si="32"/>
        <v>463300</v>
      </c>
      <c r="J956" s="36">
        <f t="shared" si="32"/>
        <v>0</v>
      </c>
      <c r="K956" s="36">
        <v>0</v>
      </c>
      <c r="L956" s="11"/>
      <c r="M956" s="11"/>
      <c r="N956" s="12"/>
      <c r="O956" s="12"/>
      <c r="P956" s="88"/>
      <c r="Q956" s="23"/>
    </row>
    <row r="957" spans="1:17" ht="99.75" customHeight="1">
      <c r="A957" s="150" t="s">
        <v>2037</v>
      </c>
      <c r="B957" s="11" t="s">
        <v>525</v>
      </c>
      <c r="C957" s="36">
        <v>0</v>
      </c>
      <c r="D957" s="36">
        <v>0</v>
      </c>
      <c r="E957" s="36">
        <v>0</v>
      </c>
      <c r="F957" s="36">
        <v>0</v>
      </c>
      <c r="G957" s="36">
        <v>475000</v>
      </c>
      <c r="H957" s="36">
        <v>22000</v>
      </c>
      <c r="I957" s="36">
        <f t="shared" si="32"/>
        <v>475000</v>
      </c>
      <c r="J957" s="36">
        <f t="shared" si="32"/>
        <v>22000</v>
      </c>
      <c r="K957" s="36">
        <v>4000</v>
      </c>
      <c r="L957" s="11"/>
      <c r="M957" s="11"/>
      <c r="N957" s="12"/>
      <c r="O957" s="12"/>
      <c r="P957" s="88"/>
      <c r="Q957" s="23"/>
    </row>
    <row r="958" spans="1:17" ht="99.75" customHeight="1">
      <c r="A958" s="150" t="s">
        <v>2038</v>
      </c>
      <c r="B958" s="11" t="s">
        <v>526</v>
      </c>
      <c r="C958" s="36">
        <v>0</v>
      </c>
      <c r="D958" s="36">
        <v>0</v>
      </c>
      <c r="E958" s="36">
        <v>0</v>
      </c>
      <c r="F958" s="36">
        <v>0</v>
      </c>
      <c r="G958" s="36">
        <v>2134000</v>
      </c>
      <c r="H958" s="36">
        <v>352674</v>
      </c>
      <c r="I958" s="36">
        <f t="shared" si="32"/>
        <v>2134000</v>
      </c>
      <c r="J958" s="36">
        <f t="shared" si="32"/>
        <v>352674</v>
      </c>
      <c r="K958" s="36">
        <v>341147</v>
      </c>
      <c r="L958" s="11"/>
      <c r="M958" s="11"/>
      <c r="N958" s="12"/>
      <c r="O958" s="12"/>
      <c r="P958" s="88"/>
      <c r="Q958" s="23"/>
    </row>
    <row r="959" spans="1:17" ht="99.75" customHeight="1">
      <c r="A959" s="150" t="s">
        <v>2039</v>
      </c>
      <c r="B959" s="11" t="s">
        <v>527</v>
      </c>
      <c r="C959" s="36">
        <v>0</v>
      </c>
      <c r="D959" s="36">
        <v>0</v>
      </c>
      <c r="E959" s="36">
        <v>0</v>
      </c>
      <c r="F959" s="36">
        <v>0</v>
      </c>
      <c r="G959" s="36">
        <v>426600</v>
      </c>
      <c r="H959" s="36">
        <v>0</v>
      </c>
      <c r="I959" s="36">
        <f t="shared" si="32"/>
        <v>426600</v>
      </c>
      <c r="J959" s="36">
        <f t="shared" si="32"/>
        <v>0</v>
      </c>
      <c r="K959" s="36">
        <v>0</v>
      </c>
      <c r="L959" s="11"/>
      <c r="M959" s="11"/>
      <c r="N959" s="12"/>
      <c r="O959" s="12"/>
      <c r="P959" s="88"/>
      <c r="Q959" s="23"/>
    </row>
    <row r="960" spans="1:17" ht="99.75" customHeight="1">
      <c r="A960" s="150" t="s">
        <v>2040</v>
      </c>
      <c r="B960" s="11" t="s">
        <v>528</v>
      </c>
      <c r="C960" s="36">
        <v>0</v>
      </c>
      <c r="D960" s="36">
        <v>0</v>
      </c>
      <c r="E960" s="36">
        <v>0</v>
      </c>
      <c r="F960" s="36">
        <v>0</v>
      </c>
      <c r="G960" s="36">
        <v>13520000</v>
      </c>
      <c r="H960" s="36">
        <v>0</v>
      </c>
      <c r="I960" s="36">
        <f t="shared" si="32"/>
        <v>13520000</v>
      </c>
      <c r="J960" s="36">
        <f t="shared" si="32"/>
        <v>0</v>
      </c>
      <c r="K960" s="36">
        <v>0</v>
      </c>
      <c r="L960" s="11"/>
      <c r="M960" s="11"/>
      <c r="N960" s="12"/>
      <c r="O960" s="12"/>
      <c r="P960" s="88"/>
      <c r="Q960" s="23"/>
    </row>
    <row r="961" spans="1:17" ht="99.75" customHeight="1">
      <c r="A961" s="150" t="s">
        <v>2041</v>
      </c>
      <c r="B961" s="11" t="s">
        <v>529</v>
      </c>
      <c r="C961" s="36">
        <v>0</v>
      </c>
      <c r="D961" s="36">
        <v>0</v>
      </c>
      <c r="E961" s="36">
        <v>0</v>
      </c>
      <c r="F961" s="36">
        <v>0</v>
      </c>
      <c r="G961" s="36">
        <v>7020000</v>
      </c>
      <c r="H961" s="36">
        <v>0</v>
      </c>
      <c r="I961" s="36">
        <f t="shared" si="32"/>
        <v>7020000</v>
      </c>
      <c r="J961" s="36">
        <f t="shared" si="32"/>
        <v>0</v>
      </c>
      <c r="K961" s="36">
        <v>0</v>
      </c>
      <c r="L961" s="11"/>
      <c r="M961" s="11"/>
      <c r="N961" s="12"/>
      <c r="O961" s="12"/>
      <c r="P961" s="88"/>
      <c r="Q961" s="23"/>
    </row>
    <row r="962" spans="1:17" ht="99.75" customHeight="1">
      <c r="A962" s="150" t="s">
        <v>2042</v>
      </c>
      <c r="B962" s="11" t="s">
        <v>530</v>
      </c>
      <c r="C962" s="36">
        <v>0</v>
      </c>
      <c r="D962" s="36">
        <v>0</v>
      </c>
      <c r="E962" s="36">
        <v>0</v>
      </c>
      <c r="F962" s="36">
        <v>0</v>
      </c>
      <c r="G962" s="36">
        <v>2210000</v>
      </c>
      <c r="H962" s="36">
        <v>0</v>
      </c>
      <c r="I962" s="36">
        <f t="shared" si="32"/>
        <v>2210000</v>
      </c>
      <c r="J962" s="36">
        <f t="shared" si="32"/>
        <v>0</v>
      </c>
      <c r="K962" s="36">
        <v>0</v>
      </c>
      <c r="L962" s="1"/>
      <c r="M962" s="1"/>
      <c r="N962" s="12"/>
      <c r="O962" s="12"/>
      <c r="P962" s="88"/>
      <c r="Q962" s="16"/>
    </row>
    <row r="963" spans="1:16" ht="99.75" customHeight="1">
      <c r="A963" s="150" t="s">
        <v>2043</v>
      </c>
      <c r="B963" s="11" t="s">
        <v>531</v>
      </c>
      <c r="C963" s="36"/>
      <c r="D963" s="36"/>
      <c r="E963" s="36"/>
      <c r="F963" s="36"/>
      <c r="G963" s="36"/>
      <c r="H963" s="36"/>
      <c r="I963" s="36"/>
      <c r="J963" s="36"/>
      <c r="K963" s="40"/>
      <c r="L963" s="194" t="s">
        <v>1111</v>
      </c>
      <c r="M963" s="195"/>
      <c r="N963" s="12"/>
      <c r="O963" s="12"/>
      <c r="P963" s="62"/>
    </row>
    <row r="964" spans="1:16" ht="99.75" customHeight="1">
      <c r="A964" s="150"/>
      <c r="B964" s="11" t="s">
        <v>532</v>
      </c>
      <c r="C964" s="36"/>
      <c r="D964" s="36"/>
      <c r="E964" s="36"/>
      <c r="F964" s="36"/>
      <c r="G964" s="36"/>
      <c r="H964" s="36"/>
      <c r="I964" s="36"/>
      <c r="J964" s="36"/>
      <c r="K964" s="40"/>
      <c r="L964" s="196"/>
      <c r="M964" s="197"/>
      <c r="N964" s="12"/>
      <c r="O964" s="12"/>
      <c r="P964" s="162" t="s">
        <v>2044</v>
      </c>
    </row>
    <row r="965" spans="1:17" ht="99.75" customHeight="1">
      <c r="A965" s="150"/>
      <c r="B965" s="11" t="s">
        <v>88</v>
      </c>
      <c r="C965" s="39">
        <v>16500</v>
      </c>
      <c r="D965" s="39">
        <v>16445</v>
      </c>
      <c r="E965" s="36"/>
      <c r="F965" s="36"/>
      <c r="G965" s="36"/>
      <c r="H965" s="36"/>
      <c r="I965" s="39">
        <f>C965+G965</f>
        <v>16500</v>
      </c>
      <c r="J965" s="36">
        <f>D965+H965</f>
        <v>16445</v>
      </c>
      <c r="K965" s="36">
        <v>16045.73693</v>
      </c>
      <c r="L965" s="1"/>
      <c r="M965" s="1"/>
      <c r="N965" s="12"/>
      <c r="O965" s="12"/>
      <c r="P965" s="161"/>
      <c r="Q965" s="16"/>
    </row>
    <row r="966" spans="1:17" ht="99.75" customHeight="1">
      <c r="A966" s="150" t="s">
        <v>2045</v>
      </c>
      <c r="B966" s="11" t="s">
        <v>533</v>
      </c>
      <c r="C966" s="36"/>
      <c r="D966" s="36"/>
      <c r="E966" s="36"/>
      <c r="F966" s="36"/>
      <c r="G966" s="36"/>
      <c r="H966" s="36"/>
      <c r="I966" s="36"/>
      <c r="J966" s="36"/>
      <c r="K966" s="40"/>
      <c r="L966" s="194" t="s">
        <v>1112</v>
      </c>
      <c r="M966" s="195"/>
      <c r="N966" s="12"/>
      <c r="O966" s="12"/>
      <c r="P966" s="62"/>
      <c r="Q966" s="24"/>
    </row>
    <row r="967" spans="1:17" ht="99.75" customHeight="1" hidden="1">
      <c r="A967" s="150"/>
      <c r="B967" s="11" t="s">
        <v>2046</v>
      </c>
      <c r="C967" s="36"/>
      <c r="D967" s="36"/>
      <c r="E967" s="36"/>
      <c r="F967" s="36"/>
      <c r="G967" s="36"/>
      <c r="H967" s="36"/>
      <c r="I967" s="36"/>
      <c r="J967" s="36"/>
      <c r="K967" s="40"/>
      <c r="L967" s="196"/>
      <c r="M967" s="197"/>
      <c r="N967" s="12"/>
      <c r="O967" s="12"/>
      <c r="P967" s="88"/>
      <c r="Q967" s="24"/>
    </row>
    <row r="968" spans="1:17" ht="99.75" customHeight="1" hidden="1">
      <c r="A968" s="150"/>
      <c r="B968" s="11" t="s">
        <v>112</v>
      </c>
      <c r="C968" s="36">
        <v>0</v>
      </c>
      <c r="D968" s="36">
        <v>0</v>
      </c>
      <c r="E968" s="36">
        <v>0</v>
      </c>
      <c r="F968" s="36">
        <v>0</v>
      </c>
      <c r="G968" s="36">
        <v>0</v>
      </c>
      <c r="H968" s="36">
        <v>0</v>
      </c>
      <c r="I968" s="36">
        <f>SUM(C968+E968+G968)</f>
        <v>0</v>
      </c>
      <c r="J968" s="36">
        <f>SUM(D968+F968+H968)</f>
        <v>0</v>
      </c>
      <c r="K968" s="40">
        <v>0</v>
      </c>
      <c r="L968" s="194" t="s">
        <v>1113</v>
      </c>
      <c r="M968" s="195"/>
      <c r="N968" s="12"/>
      <c r="O968" s="12"/>
      <c r="P968" s="88"/>
      <c r="Q968" s="24"/>
    </row>
    <row r="969" spans="1:17" ht="99.75" customHeight="1">
      <c r="A969" s="150"/>
      <c r="B969" s="11" t="s">
        <v>113</v>
      </c>
      <c r="C969" s="36"/>
      <c r="D969" s="36"/>
      <c r="E969" s="36"/>
      <c r="F969" s="36"/>
      <c r="G969" s="36"/>
      <c r="H969" s="36"/>
      <c r="I969" s="36"/>
      <c r="J969" s="36"/>
      <c r="K969" s="40"/>
      <c r="L969" s="196"/>
      <c r="M969" s="197"/>
      <c r="N969" s="12"/>
      <c r="O969" s="12"/>
      <c r="P969" s="162" t="s">
        <v>2047</v>
      </c>
      <c r="Q969" s="24"/>
    </row>
    <row r="970" spans="1:17" ht="99.75" customHeight="1">
      <c r="A970" s="150"/>
      <c r="B970" s="11" t="s">
        <v>112</v>
      </c>
      <c r="C970" s="36">
        <v>3447.2</v>
      </c>
      <c r="D970" s="36">
        <v>0</v>
      </c>
      <c r="E970" s="36">
        <v>0</v>
      </c>
      <c r="F970" s="36">
        <v>0</v>
      </c>
      <c r="G970" s="36">
        <v>0</v>
      </c>
      <c r="H970" s="36">
        <v>0</v>
      </c>
      <c r="I970" s="36">
        <f>C970+G970</f>
        <v>3447.2</v>
      </c>
      <c r="J970" s="36">
        <f>SUM(D971+F971+H971)</f>
        <v>0</v>
      </c>
      <c r="K970" s="40">
        <v>0</v>
      </c>
      <c r="L970" s="194" t="s">
        <v>535</v>
      </c>
      <c r="M970" s="195"/>
      <c r="N970" s="12"/>
      <c r="O970" s="12"/>
      <c r="P970" s="161"/>
      <c r="Q970" s="24"/>
    </row>
    <row r="971" spans="1:17" ht="99.75" customHeight="1">
      <c r="A971" s="151"/>
      <c r="B971" s="11" t="s">
        <v>114</v>
      </c>
      <c r="C971" s="36"/>
      <c r="D971" s="36"/>
      <c r="E971" s="36"/>
      <c r="F971" s="36"/>
      <c r="G971" s="36"/>
      <c r="H971" s="36"/>
      <c r="I971" s="39"/>
      <c r="J971" s="39"/>
      <c r="K971" s="40"/>
      <c r="L971" s="196"/>
      <c r="M971" s="197"/>
      <c r="N971" s="12"/>
      <c r="O971" s="12"/>
      <c r="P971" s="162" t="s">
        <v>2048</v>
      </c>
      <c r="Q971" s="24"/>
    </row>
    <row r="972" spans="1:17" ht="99.75" customHeight="1">
      <c r="A972" s="150"/>
      <c r="B972" s="11" t="s">
        <v>87</v>
      </c>
      <c r="C972" s="36">
        <v>3112.4</v>
      </c>
      <c r="D972" s="36">
        <v>3112.4</v>
      </c>
      <c r="E972" s="36">
        <v>0</v>
      </c>
      <c r="F972" s="36">
        <v>0</v>
      </c>
      <c r="G972" s="36">
        <v>0</v>
      </c>
      <c r="H972" s="36">
        <v>0</v>
      </c>
      <c r="I972" s="36">
        <f>SUM(C972+E972+G972)</f>
        <v>3112.4</v>
      </c>
      <c r="J972" s="36">
        <f>SUM(D972+F972+H972)</f>
        <v>3112.4</v>
      </c>
      <c r="K972" s="40">
        <v>2692.8</v>
      </c>
      <c r="L972" s="194" t="s">
        <v>1114</v>
      </c>
      <c r="M972" s="195"/>
      <c r="N972" s="12"/>
      <c r="O972" s="12"/>
      <c r="P972" s="161"/>
      <c r="Q972" s="24"/>
    </row>
    <row r="973" spans="1:17" ht="99.75" customHeight="1">
      <c r="A973" s="150" t="s">
        <v>2049</v>
      </c>
      <c r="B973" s="11" t="s">
        <v>534</v>
      </c>
      <c r="C973" s="36"/>
      <c r="D973" s="36"/>
      <c r="E973" s="36"/>
      <c r="F973" s="36"/>
      <c r="G973" s="36"/>
      <c r="H973" s="36"/>
      <c r="I973" s="36"/>
      <c r="J973" s="36"/>
      <c r="K973" s="40"/>
      <c r="L973" s="196"/>
      <c r="M973" s="197"/>
      <c r="N973" s="12"/>
      <c r="O973" s="12"/>
      <c r="P973" s="162" t="s">
        <v>535</v>
      </c>
      <c r="Q973" s="24"/>
    </row>
    <row r="974" spans="1:16" ht="99.75" customHeight="1">
      <c r="A974" s="150"/>
      <c r="B974" s="11" t="s">
        <v>88</v>
      </c>
      <c r="C974" s="36">
        <v>11789.9</v>
      </c>
      <c r="D974" s="36">
        <v>11789.9</v>
      </c>
      <c r="E974" s="36">
        <v>0</v>
      </c>
      <c r="F974" s="36">
        <v>0</v>
      </c>
      <c r="G974" s="36">
        <v>0</v>
      </c>
      <c r="H974" s="36">
        <v>0</v>
      </c>
      <c r="I974" s="36">
        <f>SUM(C974+E974+G974)</f>
        <v>11789.9</v>
      </c>
      <c r="J974" s="36">
        <f>SUM(D974+F974+H974)</f>
        <v>11789.9</v>
      </c>
      <c r="K974" s="40">
        <v>11789.9</v>
      </c>
      <c r="L974" s="194" t="s">
        <v>1115</v>
      </c>
      <c r="M974" s="195"/>
      <c r="N974" s="12"/>
      <c r="O974" s="12"/>
      <c r="P974" s="161"/>
    </row>
    <row r="975" spans="1:16" ht="99.75" customHeight="1">
      <c r="A975" s="150" t="s">
        <v>2050</v>
      </c>
      <c r="B975" s="11" t="s">
        <v>536</v>
      </c>
      <c r="C975" s="36"/>
      <c r="D975" s="36"/>
      <c r="E975" s="36"/>
      <c r="F975" s="36"/>
      <c r="G975" s="36"/>
      <c r="H975" s="36"/>
      <c r="I975" s="36"/>
      <c r="J975" s="36"/>
      <c r="K975" s="40"/>
      <c r="L975" s="196"/>
      <c r="M975" s="197"/>
      <c r="N975" s="12"/>
      <c r="O975" s="12"/>
      <c r="P975" s="162" t="s">
        <v>2051</v>
      </c>
    </row>
    <row r="976" spans="1:16" ht="99.75" customHeight="1">
      <c r="A976" s="150"/>
      <c r="B976" s="11" t="s">
        <v>88</v>
      </c>
      <c r="C976" s="36">
        <v>24514.2</v>
      </c>
      <c r="D976" s="36">
        <v>24514.2</v>
      </c>
      <c r="E976" s="36">
        <v>0</v>
      </c>
      <c r="F976" s="36">
        <v>0</v>
      </c>
      <c r="G976" s="36">
        <v>0</v>
      </c>
      <c r="H976" s="36">
        <v>0</v>
      </c>
      <c r="I976" s="36">
        <f>SUM(C976+E976+G976)</f>
        <v>24514.2</v>
      </c>
      <c r="J976" s="36">
        <f>SUM(D976+F976+H976)</f>
        <v>24514.2</v>
      </c>
      <c r="K976" s="40">
        <v>24514.2</v>
      </c>
      <c r="L976" s="194" t="s">
        <v>1116</v>
      </c>
      <c r="M976" s="195"/>
      <c r="N976" s="12"/>
      <c r="O976" s="12"/>
      <c r="P976" s="161"/>
    </row>
    <row r="977" spans="1:16" ht="99.75" customHeight="1">
      <c r="A977" s="150" t="s">
        <v>2052</v>
      </c>
      <c r="B977" s="11" t="s">
        <v>537</v>
      </c>
      <c r="C977" s="36"/>
      <c r="D977" s="36"/>
      <c r="E977" s="36"/>
      <c r="F977" s="36"/>
      <c r="G977" s="36"/>
      <c r="H977" s="36"/>
      <c r="I977" s="36"/>
      <c r="J977" s="36"/>
      <c r="K977" s="36"/>
      <c r="L977" s="196"/>
      <c r="M977" s="197"/>
      <c r="N977" s="12"/>
      <c r="O977" s="12"/>
      <c r="P977" s="162" t="s">
        <v>2053</v>
      </c>
    </row>
    <row r="978" spans="1:17" ht="99.75" customHeight="1">
      <c r="A978" s="150"/>
      <c r="B978" s="11" t="s">
        <v>88</v>
      </c>
      <c r="C978" s="36">
        <v>29204</v>
      </c>
      <c r="D978" s="36">
        <v>0</v>
      </c>
      <c r="E978" s="36">
        <v>0</v>
      </c>
      <c r="F978" s="36">
        <v>0</v>
      </c>
      <c r="G978" s="36">
        <v>0</v>
      </c>
      <c r="H978" s="36">
        <v>0</v>
      </c>
      <c r="I978" s="36">
        <f>SUM(C978+E978+G978)</f>
        <v>29204</v>
      </c>
      <c r="J978" s="36">
        <f>SUM(D978+F978+H978)</f>
        <v>0</v>
      </c>
      <c r="K978" s="36">
        <v>0</v>
      </c>
      <c r="L978" s="1"/>
      <c r="M978" s="1"/>
      <c r="N978" s="12"/>
      <c r="O978" s="12"/>
      <c r="P978" s="161"/>
      <c r="Q978" s="16"/>
    </row>
    <row r="979" spans="1:17" ht="99.75" customHeight="1">
      <c r="A979" s="150" t="s">
        <v>2054</v>
      </c>
      <c r="B979" s="11" t="s">
        <v>538</v>
      </c>
      <c r="C979" s="36"/>
      <c r="D979" s="36"/>
      <c r="E979" s="36"/>
      <c r="F979" s="36"/>
      <c r="G979" s="36"/>
      <c r="H979" s="36"/>
      <c r="I979" s="36"/>
      <c r="J979" s="36"/>
      <c r="K979" s="36"/>
      <c r="L979" s="88"/>
      <c r="M979" s="88"/>
      <c r="N979" s="12"/>
      <c r="O979" s="12"/>
      <c r="P979" s="162" t="s">
        <v>2055</v>
      </c>
      <c r="Q979" s="24"/>
    </row>
    <row r="980" spans="1:16" ht="99.75" customHeight="1">
      <c r="A980" s="150"/>
      <c r="B980" s="11" t="s">
        <v>88</v>
      </c>
      <c r="C980" s="36">
        <v>31458</v>
      </c>
      <c r="D980" s="36">
        <v>0</v>
      </c>
      <c r="E980" s="36">
        <v>0</v>
      </c>
      <c r="F980" s="36">
        <v>0</v>
      </c>
      <c r="G980" s="36">
        <v>0</v>
      </c>
      <c r="H980" s="36">
        <v>0</v>
      </c>
      <c r="I980" s="36">
        <f>SUM(C980+E980+G980)</f>
        <v>31458</v>
      </c>
      <c r="J980" s="36">
        <f>SUM(D980+F980+H980)</f>
        <v>0</v>
      </c>
      <c r="K980" s="36">
        <v>0</v>
      </c>
      <c r="L980" s="198" t="s">
        <v>1117</v>
      </c>
      <c r="M980" s="199"/>
      <c r="N980" s="12"/>
      <c r="O980" s="12"/>
      <c r="P980" s="161"/>
    </row>
    <row r="981" spans="1:17" ht="99.75" customHeight="1">
      <c r="A981" s="150" t="s">
        <v>2056</v>
      </c>
      <c r="B981" s="11" t="s">
        <v>172</v>
      </c>
      <c r="C981" s="36"/>
      <c r="D981" s="36"/>
      <c r="E981" s="36"/>
      <c r="F981" s="36"/>
      <c r="G981" s="36"/>
      <c r="H981" s="36"/>
      <c r="I981" s="36"/>
      <c r="J981" s="36"/>
      <c r="K981" s="36"/>
      <c r="L981" s="1"/>
      <c r="M981" s="1"/>
      <c r="N981" s="12"/>
      <c r="O981" s="12"/>
      <c r="P981" s="62"/>
      <c r="Q981" s="16"/>
    </row>
    <row r="982" spans="1:16" ht="99.75" customHeight="1">
      <c r="A982" s="150"/>
      <c r="B982" s="11" t="s">
        <v>173</v>
      </c>
      <c r="C982" s="36"/>
      <c r="D982" s="36"/>
      <c r="E982" s="36"/>
      <c r="F982" s="36"/>
      <c r="G982" s="36"/>
      <c r="H982" s="36"/>
      <c r="I982" s="36"/>
      <c r="J982" s="36"/>
      <c r="K982" s="36"/>
      <c r="L982" s="194" t="s">
        <v>1118</v>
      </c>
      <c r="M982" s="195"/>
      <c r="N982" s="12"/>
      <c r="O982" s="12"/>
      <c r="P982" s="88"/>
    </row>
    <row r="983" spans="1:16" ht="99.75" customHeight="1">
      <c r="A983" s="150"/>
      <c r="B983" s="11" t="s">
        <v>88</v>
      </c>
      <c r="C983" s="36">
        <v>350.6</v>
      </c>
      <c r="D983" s="36">
        <v>350.5</v>
      </c>
      <c r="E983" s="36">
        <v>0</v>
      </c>
      <c r="F983" s="36">
        <v>0</v>
      </c>
      <c r="G983" s="36">
        <v>0</v>
      </c>
      <c r="H983" s="36">
        <v>0</v>
      </c>
      <c r="I983" s="36">
        <f>SUM(C983+E983+G983)</f>
        <v>350.6</v>
      </c>
      <c r="J983" s="36">
        <f>SUM(D983+F983+H983)</f>
        <v>350.5</v>
      </c>
      <c r="K983" s="36">
        <f>J983</f>
        <v>350.5</v>
      </c>
      <c r="L983" s="196"/>
      <c r="M983" s="197"/>
      <c r="N983" s="12"/>
      <c r="O983" s="12"/>
      <c r="P983" s="88" t="s">
        <v>2057</v>
      </c>
    </row>
    <row r="984" spans="1:16" ht="99.75" customHeight="1">
      <c r="A984" s="152" t="s">
        <v>2058</v>
      </c>
      <c r="B984" s="11" t="s">
        <v>539</v>
      </c>
      <c r="C984" s="36"/>
      <c r="D984" s="36"/>
      <c r="E984" s="36"/>
      <c r="F984" s="36"/>
      <c r="G984" s="36"/>
      <c r="H984" s="36"/>
      <c r="I984" s="36"/>
      <c r="J984" s="36"/>
      <c r="K984" s="40"/>
      <c r="L984" s="194" t="s">
        <v>1119</v>
      </c>
      <c r="M984" s="195"/>
      <c r="N984" s="12"/>
      <c r="O984" s="12"/>
      <c r="P984" s="62"/>
    </row>
    <row r="985" spans="1:16" ht="99.75" customHeight="1">
      <c r="A985" s="150"/>
      <c r="B985" s="11" t="s">
        <v>540</v>
      </c>
      <c r="C985" s="36"/>
      <c r="D985" s="36"/>
      <c r="E985" s="36"/>
      <c r="F985" s="36"/>
      <c r="G985" s="36"/>
      <c r="H985" s="36"/>
      <c r="I985" s="36"/>
      <c r="J985" s="36"/>
      <c r="K985" s="40"/>
      <c r="L985" s="196"/>
      <c r="M985" s="197"/>
      <c r="N985" s="12"/>
      <c r="O985" s="12"/>
      <c r="P985" s="162" t="s">
        <v>2059</v>
      </c>
    </row>
    <row r="986" spans="1:17" ht="99.75" customHeight="1">
      <c r="A986" s="150"/>
      <c r="B986" s="11" t="s">
        <v>112</v>
      </c>
      <c r="C986" s="36">
        <v>501161.3</v>
      </c>
      <c r="D986" s="36">
        <v>488029.6</v>
      </c>
      <c r="E986" s="36">
        <v>0</v>
      </c>
      <c r="F986" s="36">
        <v>0</v>
      </c>
      <c r="G986" s="36">
        <v>0</v>
      </c>
      <c r="H986" s="36">
        <v>0</v>
      </c>
      <c r="I986" s="36">
        <f>SUM(C986+E986+G986)</f>
        <v>501161.3</v>
      </c>
      <c r="J986" s="36">
        <f>SUM(D986+F986+H986)</f>
        <v>488029.6</v>
      </c>
      <c r="K986" s="40">
        <v>618896.8</v>
      </c>
      <c r="L986" s="1"/>
      <c r="M986" s="1"/>
      <c r="N986" s="12"/>
      <c r="O986" s="12"/>
      <c r="P986" s="161"/>
      <c r="Q986" s="16"/>
    </row>
    <row r="987" spans="1:16" ht="99.75" customHeight="1">
      <c r="A987" s="150" t="s">
        <v>2060</v>
      </c>
      <c r="B987" s="11" t="s">
        <v>541</v>
      </c>
      <c r="C987" s="36"/>
      <c r="D987" s="36"/>
      <c r="E987" s="36"/>
      <c r="F987" s="36"/>
      <c r="G987" s="36"/>
      <c r="H987" s="36"/>
      <c r="I987" s="36"/>
      <c r="J987" s="36"/>
      <c r="K987" s="40"/>
      <c r="L987" s="194" t="s">
        <v>1120</v>
      </c>
      <c r="M987" s="195"/>
      <c r="N987" s="12"/>
      <c r="O987" s="12"/>
      <c r="P987" s="88"/>
    </row>
    <row r="988" spans="1:16" ht="99.75" customHeight="1">
      <c r="A988" s="150"/>
      <c r="B988" s="11" t="s">
        <v>87</v>
      </c>
      <c r="C988" s="36">
        <v>10000</v>
      </c>
      <c r="D988" s="36">
        <v>10000</v>
      </c>
      <c r="E988" s="36">
        <v>0</v>
      </c>
      <c r="F988" s="36">
        <v>0</v>
      </c>
      <c r="G988" s="36">
        <v>0</v>
      </c>
      <c r="H988" s="36">
        <v>0</v>
      </c>
      <c r="I988" s="36">
        <f>SUM(C988+E988+G988)</f>
        <v>10000</v>
      </c>
      <c r="J988" s="36">
        <f>SUM(D988+F988+H988)</f>
        <v>10000</v>
      </c>
      <c r="K988" s="40">
        <v>10000</v>
      </c>
      <c r="L988" s="196"/>
      <c r="M988" s="197"/>
      <c r="N988" s="12"/>
      <c r="O988" s="12"/>
      <c r="P988" s="88" t="s">
        <v>2061</v>
      </c>
    </row>
    <row r="989" spans="1:16" ht="99.75" customHeight="1">
      <c r="A989" s="150"/>
      <c r="B989" s="11" t="s">
        <v>88</v>
      </c>
      <c r="C989" s="36">
        <v>5000</v>
      </c>
      <c r="D989" s="36">
        <v>0</v>
      </c>
      <c r="E989" s="36">
        <v>0</v>
      </c>
      <c r="F989" s="36">
        <v>0</v>
      </c>
      <c r="G989" s="36">
        <v>0</v>
      </c>
      <c r="H989" s="36">
        <v>0</v>
      </c>
      <c r="I989" s="36">
        <v>5000</v>
      </c>
      <c r="J989" s="36">
        <v>0</v>
      </c>
      <c r="K989" s="40">
        <v>0</v>
      </c>
      <c r="L989" s="194" t="s">
        <v>1120</v>
      </c>
      <c r="M989" s="195"/>
      <c r="N989" s="12"/>
      <c r="O989" s="12"/>
      <c r="P989" s="88"/>
    </row>
    <row r="990" spans="1:16" ht="99.75" customHeight="1">
      <c r="A990" s="150" t="s">
        <v>2062</v>
      </c>
      <c r="B990" s="11" t="s">
        <v>542</v>
      </c>
      <c r="C990" s="36"/>
      <c r="D990" s="36"/>
      <c r="E990" s="36"/>
      <c r="F990" s="36"/>
      <c r="G990" s="36"/>
      <c r="H990" s="36"/>
      <c r="I990" s="36"/>
      <c r="J990" s="36"/>
      <c r="K990" s="40"/>
      <c r="L990" s="196"/>
      <c r="M990" s="197"/>
      <c r="N990" s="12"/>
      <c r="O990" s="12"/>
      <c r="P990" s="62"/>
    </row>
    <row r="991" spans="1:16" ht="99.75" customHeight="1">
      <c r="A991" s="150"/>
      <c r="B991" s="11" t="s">
        <v>543</v>
      </c>
      <c r="C991" s="36"/>
      <c r="D991" s="36"/>
      <c r="E991" s="36"/>
      <c r="F991" s="36"/>
      <c r="G991" s="36"/>
      <c r="H991" s="36"/>
      <c r="I991" s="36"/>
      <c r="J991" s="36"/>
      <c r="K991" s="40"/>
      <c r="L991" s="194" t="s">
        <v>1120</v>
      </c>
      <c r="M991" s="195"/>
      <c r="N991" s="12"/>
      <c r="O991" s="12"/>
      <c r="P991" s="88"/>
    </row>
    <row r="992" spans="1:16" ht="99.75" customHeight="1">
      <c r="A992" s="150"/>
      <c r="B992" s="11" t="s">
        <v>87</v>
      </c>
      <c r="C992" s="36">
        <v>10102.8</v>
      </c>
      <c r="D992" s="36">
        <v>10102.8</v>
      </c>
      <c r="E992" s="36">
        <v>0</v>
      </c>
      <c r="F992" s="36">
        <v>0</v>
      </c>
      <c r="G992" s="36">
        <v>0</v>
      </c>
      <c r="H992" s="36">
        <v>0</v>
      </c>
      <c r="I992" s="36">
        <v>10102.8</v>
      </c>
      <c r="J992" s="36">
        <v>10102.8</v>
      </c>
      <c r="K992" s="36">
        <v>10102.8</v>
      </c>
      <c r="L992" s="196"/>
      <c r="M992" s="197"/>
      <c r="N992" s="12"/>
      <c r="O992" s="12"/>
      <c r="P992" s="88" t="s">
        <v>2063</v>
      </c>
    </row>
    <row r="993" spans="1:16" ht="99.75" customHeight="1">
      <c r="A993" s="150"/>
      <c r="B993" s="11"/>
      <c r="C993" s="36">
        <v>5000</v>
      </c>
      <c r="D993" s="36">
        <v>0</v>
      </c>
      <c r="E993" s="36">
        <v>0</v>
      </c>
      <c r="F993" s="36">
        <v>0</v>
      </c>
      <c r="G993" s="36">
        <v>0</v>
      </c>
      <c r="H993" s="36">
        <v>0</v>
      </c>
      <c r="I993" s="36">
        <v>5000</v>
      </c>
      <c r="J993" s="36">
        <v>0</v>
      </c>
      <c r="K993" s="36">
        <v>0</v>
      </c>
      <c r="L993" s="57"/>
      <c r="M993" s="58"/>
      <c r="N993" s="12"/>
      <c r="O993" s="12"/>
      <c r="P993" s="88"/>
    </row>
    <row r="994" spans="1:16" ht="99.75" customHeight="1">
      <c r="A994" s="150"/>
      <c r="B994" s="11" t="s">
        <v>544</v>
      </c>
      <c r="C994" s="36"/>
      <c r="D994" s="36"/>
      <c r="E994" s="36"/>
      <c r="F994" s="36"/>
      <c r="G994" s="36"/>
      <c r="H994" s="36"/>
      <c r="I994" s="36"/>
      <c r="J994" s="36"/>
      <c r="K994" s="40"/>
      <c r="L994" s="57"/>
      <c r="M994" s="58"/>
      <c r="N994" s="12"/>
      <c r="O994" s="12"/>
      <c r="P994" s="162" t="s">
        <v>2064</v>
      </c>
    </row>
    <row r="995" spans="1:16" ht="99.75" customHeight="1">
      <c r="A995" s="150"/>
      <c r="B995" s="11" t="s">
        <v>87</v>
      </c>
      <c r="C995" s="36">
        <v>5435.9</v>
      </c>
      <c r="D995" s="36">
        <v>5435.9</v>
      </c>
      <c r="E995" s="36">
        <v>0</v>
      </c>
      <c r="F995" s="36">
        <v>0</v>
      </c>
      <c r="G995" s="36">
        <v>0</v>
      </c>
      <c r="H995" s="36">
        <v>0</v>
      </c>
      <c r="I995" s="36">
        <v>5435.9</v>
      </c>
      <c r="J995" s="36">
        <v>5435.9</v>
      </c>
      <c r="K995" s="36">
        <v>5435.9</v>
      </c>
      <c r="L995" s="57"/>
      <c r="M995" s="58"/>
      <c r="N995" s="12"/>
      <c r="O995" s="12"/>
      <c r="P995" s="162"/>
    </row>
    <row r="996" spans="1:16" ht="99.75" customHeight="1">
      <c r="A996" s="150"/>
      <c r="B996" s="11" t="s">
        <v>545</v>
      </c>
      <c r="C996" s="36"/>
      <c r="D996" s="36"/>
      <c r="E996" s="36"/>
      <c r="F996" s="36"/>
      <c r="G996" s="36"/>
      <c r="H996" s="36"/>
      <c r="I996" s="36"/>
      <c r="J996" s="36"/>
      <c r="K996" s="40"/>
      <c r="L996" s="57"/>
      <c r="M996" s="58"/>
      <c r="N996" s="12"/>
      <c r="O996" s="12"/>
      <c r="P996" s="162" t="s">
        <v>2064</v>
      </c>
    </row>
    <row r="997" spans="1:16" ht="99.75" customHeight="1">
      <c r="A997" s="150"/>
      <c r="B997" s="11" t="s">
        <v>87</v>
      </c>
      <c r="C997" s="36">
        <v>5000</v>
      </c>
      <c r="D997" s="36">
        <v>5000</v>
      </c>
      <c r="E997" s="36">
        <v>0</v>
      </c>
      <c r="F997" s="36">
        <v>0</v>
      </c>
      <c r="G997" s="36">
        <v>0</v>
      </c>
      <c r="H997" s="36">
        <v>0</v>
      </c>
      <c r="I997" s="36">
        <v>5000</v>
      </c>
      <c r="J997" s="36">
        <v>5000</v>
      </c>
      <c r="K997" s="36">
        <v>5000</v>
      </c>
      <c r="L997" s="57"/>
      <c r="M997" s="58"/>
      <c r="N997" s="12"/>
      <c r="O997" s="12"/>
      <c r="P997" s="161"/>
    </row>
    <row r="998" spans="1:16" ht="99.75" customHeight="1" hidden="1">
      <c r="A998" s="150"/>
      <c r="B998" s="11" t="s">
        <v>2065</v>
      </c>
      <c r="C998" s="36"/>
      <c r="D998" s="36"/>
      <c r="E998" s="36"/>
      <c r="F998" s="36"/>
      <c r="G998" s="36"/>
      <c r="H998" s="36"/>
      <c r="I998" s="36"/>
      <c r="J998" s="36"/>
      <c r="K998" s="40"/>
      <c r="L998" s="57"/>
      <c r="M998" s="58"/>
      <c r="N998" s="12"/>
      <c r="O998" s="12"/>
      <c r="P998" s="64"/>
    </row>
    <row r="999" spans="1:16" ht="99.75" customHeight="1" hidden="1">
      <c r="A999" s="151"/>
      <c r="B999" s="11" t="s">
        <v>87</v>
      </c>
      <c r="C999" s="36">
        <v>0</v>
      </c>
      <c r="D999" s="36">
        <v>0</v>
      </c>
      <c r="E999" s="36">
        <v>0</v>
      </c>
      <c r="F999" s="36">
        <v>0</v>
      </c>
      <c r="G999" s="36">
        <v>0</v>
      </c>
      <c r="H999" s="36">
        <v>0</v>
      </c>
      <c r="I999" s="36">
        <f>SUM(C999+E999+G999)</f>
        <v>0</v>
      </c>
      <c r="J999" s="36">
        <f>SUM(D999+F999+H999)</f>
        <v>0</v>
      </c>
      <c r="K999" s="40">
        <v>0</v>
      </c>
      <c r="L999" s="57"/>
      <c r="M999" s="58"/>
      <c r="N999" s="12"/>
      <c r="O999" s="12"/>
      <c r="P999" s="64"/>
    </row>
    <row r="1000" spans="1:16" ht="18" customHeight="1">
      <c r="A1000" s="5"/>
      <c r="B1000" s="11"/>
      <c r="C1000" s="36"/>
      <c r="D1000" s="36"/>
      <c r="E1000" s="36"/>
      <c r="F1000" s="36"/>
      <c r="G1000" s="36"/>
      <c r="H1000" s="36"/>
      <c r="I1000" s="36"/>
      <c r="J1000" s="36"/>
      <c r="K1000" s="40"/>
      <c r="L1000" s="57"/>
      <c r="M1000" s="58"/>
      <c r="N1000" s="12"/>
      <c r="O1000" s="12"/>
      <c r="P1000" s="64"/>
    </row>
    <row r="1001" spans="1:16" ht="30" customHeight="1">
      <c r="A1001" s="10"/>
      <c r="B1001" s="6" t="s">
        <v>76</v>
      </c>
      <c r="C1001" s="38"/>
      <c r="D1001" s="38"/>
      <c r="E1001" s="38"/>
      <c r="F1001" s="38"/>
      <c r="G1001" s="38"/>
      <c r="H1001" s="38"/>
      <c r="I1001" s="38"/>
      <c r="J1001" s="38"/>
      <c r="K1001" s="38"/>
      <c r="L1001" s="9"/>
      <c r="M1001" s="9"/>
      <c r="N1001" s="9"/>
      <c r="O1001" s="9"/>
      <c r="P1001" s="62"/>
    </row>
    <row r="1002" spans="1:16" ht="16.5" customHeight="1">
      <c r="A1002" s="106" t="s">
        <v>1</v>
      </c>
      <c r="B1002" s="107" t="s">
        <v>13</v>
      </c>
      <c r="C1002" s="38">
        <f aca="true" t="shared" si="33" ref="C1002:H1002">SUM(C1004+C1241)</f>
        <v>7547138.399999999</v>
      </c>
      <c r="D1002" s="38">
        <f t="shared" si="33"/>
        <v>5556745.700000003</v>
      </c>
      <c r="E1002" s="38">
        <f t="shared" si="33"/>
        <v>0</v>
      </c>
      <c r="F1002" s="38">
        <f t="shared" si="33"/>
        <v>0</v>
      </c>
      <c r="G1002" s="38">
        <f t="shared" si="33"/>
        <v>3984900</v>
      </c>
      <c r="H1002" s="38">
        <f t="shared" si="33"/>
        <v>3187920</v>
      </c>
      <c r="I1002" s="38">
        <f>SUM(C1002,E1002,G1002)</f>
        <v>11532038.399999999</v>
      </c>
      <c r="J1002" s="38">
        <f>SUM(D1002+F1002+H1002)</f>
        <v>8744665.700000003</v>
      </c>
      <c r="K1002" s="38">
        <f>K1004+K1241</f>
        <v>8564136.800000003</v>
      </c>
      <c r="L1002" s="8"/>
      <c r="M1002" s="8"/>
      <c r="N1002" s="8"/>
      <c r="O1002" s="8"/>
      <c r="P1002" s="62"/>
    </row>
    <row r="1003" spans="1:16" ht="16.5" customHeight="1">
      <c r="A1003" s="108"/>
      <c r="B1003" s="109" t="s">
        <v>202</v>
      </c>
      <c r="C1003" s="38"/>
      <c r="D1003" s="38"/>
      <c r="E1003" s="38"/>
      <c r="F1003" s="38"/>
      <c r="G1003" s="38"/>
      <c r="H1003" s="38"/>
      <c r="I1003" s="38"/>
      <c r="J1003" s="38"/>
      <c r="K1003" s="38"/>
      <c r="L1003" s="9"/>
      <c r="M1003" s="9"/>
      <c r="N1003" s="9"/>
      <c r="O1003" s="9"/>
      <c r="P1003" s="62"/>
    </row>
    <row r="1004" spans="1:16" ht="16.5" customHeight="1">
      <c r="A1004" s="106" t="s">
        <v>2</v>
      </c>
      <c r="B1004" s="6" t="s">
        <v>2207</v>
      </c>
      <c r="C1004" s="38">
        <f>SUM(C1008:C1240)-C1017-C1052-C1102-C1112-C1157-C1169-C1185-C1201-C1213-C1219-C1225-C1234</f>
        <v>7547138.399999999</v>
      </c>
      <c r="D1004" s="38">
        <f>SUM(D1008:D1240)-D1017-D1052-D1102-D1112-D1157-D1169-D1185-D1201-D1213-D1219-D1225-D1234</f>
        <v>5556745.700000003</v>
      </c>
      <c r="E1004" s="39">
        <v>0</v>
      </c>
      <c r="F1004" s="39">
        <v>0</v>
      </c>
      <c r="G1004" s="39">
        <v>0</v>
      </c>
      <c r="H1004" s="39">
        <v>0</v>
      </c>
      <c r="I1004" s="38">
        <f>SUM(C1004+E1004+G1004)</f>
        <v>7547138.399999999</v>
      </c>
      <c r="J1004" s="38">
        <f>SUM(D1004+F1004+H1004)</f>
        <v>5556745.700000003</v>
      </c>
      <c r="K1004" s="38">
        <f>SUM(K1008:K1240)-K1017-K1052-K1102-K1112-K1157-K1169-K1185-K1201-K1213-K1219-K1225-K1234+0.2</f>
        <v>5376216.800000003</v>
      </c>
      <c r="L1004" s="8"/>
      <c r="M1004" s="8"/>
      <c r="N1004" s="8"/>
      <c r="O1004" s="8"/>
      <c r="P1004" s="62"/>
    </row>
    <row r="1005" spans="1:16" ht="16.5" customHeight="1">
      <c r="A1005" s="106"/>
      <c r="B1005" s="6"/>
      <c r="C1005" s="38"/>
      <c r="D1005" s="38"/>
      <c r="E1005" s="39"/>
      <c r="F1005" s="39"/>
      <c r="G1005" s="39"/>
      <c r="H1005" s="39"/>
      <c r="I1005" s="38"/>
      <c r="J1005" s="38"/>
      <c r="K1005" s="38"/>
      <c r="L1005" s="2"/>
      <c r="M1005" s="2"/>
      <c r="N1005" s="2"/>
      <c r="O1005" s="2"/>
      <c r="P1005" s="62"/>
    </row>
    <row r="1006" spans="1:16" ht="99.75" customHeight="1">
      <c r="A1006" s="10" t="s">
        <v>3</v>
      </c>
      <c r="B1006" s="6" t="s">
        <v>73</v>
      </c>
      <c r="C1006" s="38">
        <f>SUM(C1008:C1015)</f>
        <v>414731</v>
      </c>
      <c r="D1006" s="38">
        <f>SUM(D1008:D1015)</f>
        <v>309767.7</v>
      </c>
      <c r="E1006" s="39"/>
      <c r="F1006" s="39"/>
      <c r="G1006" s="38"/>
      <c r="H1006" s="38"/>
      <c r="I1006" s="38">
        <f>SUM(C1006,E1006,G1006)</f>
        <v>414731</v>
      </c>
      <c r="J1006" s="38">
        <f>SUM(D1006,F1006,H1006)</f>
        <v>309767.7</v>
      </c>
      <c r="K1006" s="38">
        <f>SUM(K1008:K1015)</f>
        <v>309767.7</v>
      </c>
      <c r="L1006" s="51"/>
      <c r="M1006" s="51"/>
      <c r="N1006" s="51"/>
      <c r="O1006" s="51"/>
      <c r="P1006" s="62"/>
    </row>
    <row r="1007" spans="1:16" ht="99.75" customHeight="1" hidden="1">
      <c r="A1007" s="10"/>
      <c r="B1007" s="3" t="s">
        <v>2073</v>
      </c>
      <c r="C1007" s="39"/>
      <c r="D1007" s="39"/>
      <c r="E1007" s="39"/>
      <c r="F1007" s="39"/>
      <c r="G1007" s="39"/>
      <c r="H1007" s="39"/>
      <c r="I1007" s="39"/>
      <c r="J1007" s="39"/>
      <c r="K1007" s="39"/>
      <c r="L1007" s="51"/>
      <c r="M1007" s="51"/>
      <c r="N1007" s="51"/>
      <c r="O1007" s="51"/>
      <c r="P1007" s="62"/>
    </row>
    <row r="1008" spans="1:16" ht="99.75" customHeight="1" hidden="1">
      <c r="A1008" s="10"/>
      <c r="B1008" s="3" t="s">
        <v>112</v>
      </c>
      <c r="C1008" s="39">
        <v>0</v>
      </c>
      <c r="D1008" s="39">
        <v>0</v>
      </c>
      <c r="E1008" s="39">
        <v>0</v>
      </c>
      <c r="F1008" s="39">
        <v>0</v>
      </c>
      <c r="G1008" s="39">
        <v>0</v>
      </c>
      <c r="H1008" s="39">
        <v>0</v>
      </c>
      <c r="I1008" s="39">
        <f>SUM(C1008,E1008,G1008)</f>
        <v>0</v>
      </c>
      <c r="J1008" s="39">
        <f>SUM(D1008,F1008,H1008)</f>
        <v>0</v>
      </c>
      <c r="K1008" s="39">
        <v>0</v>
      </c>
      <c r="L1008" s="51"/>
      <c r="M1008" s="51"/>
      <c r="N1008" s="51"/>
      <c r="O1008" s="51"/>
      <c r="P1008" s="62"/>
    </row>
    <row r="1009" spans="1:16" ht="99.75" customHeight="1">
      <c r="A1009" s="10"/>
      <c r="B1009" s="3" t="s">
        <v>74</v>
      </c>
      <c r="C1009" s="39"/>
      <c r="D1009" s="39"/>
      <c r="E1009" s="39"/>
      <c r="F1009" s="39"/>
      <c r="G1009" s="39"/>
      <c r="H1009" s="39"/>
      <c r="I1009" s="39"/>
      <c r="J1009" s="39"/>
      <c r="K1009" s="39"/>
      <c r="L1009" s="51"/>
      <c r="M1009" s="51"/>
      <c r="N1009" s="51"/>
      <c r="O1009" s="51"/>
      <c r="P1009" s="62"/>
    </row>
    <row r="1010" spans="1:16" ht="99.75" customHeight="1">
      <c r="A1010" s="10"/>
      <c r="B1010" s="3" t="s">
        <v>54</v>
      </c>
      <c r="C1010" s="39">
        <v>100000</v>
      </c>
      <c r="D1010" s="39">
        <v>43081</v>
      </c>
      <c r="E1010" s="39">
        <v>0</v>
      </c>
      <c r="F1010" s="39">
        <v>0</v>
      </c>
      <c r="G1010" s="39">
        <v>0</v>
      </c>
      <c r="H1010" s="39">
        <v>0</v>
      </c>
      <c r="I1010" s="39">
        <f>SUM(C1010,E1010,G1010)</f>
        <v>100000</v>
      </c>
      <c r="J1010" s="39">
        <f>SUM(D1010,F1010,H1010)</f>
        <v>43081</v>
      </c>
      <c r="K1010" s="39">
        <v>43081</v>
      </c>
      <c r="L1010" s="51"/>
      <c r="M1010" s="51"/>
      <c r="N1010" s="51"/>
      <c r="O1010" s="51"/>
      <c r="P1010" s="62" t="s">
        <v>2123</v>
      </c>
    </row>
    <row r="1011" spans="1:16" ht="99.75" customHeight="1">
      <c r="A1011" s="10"/>
      <c r="B1011" s="3" t="s">
        <v>52</v>
      </c>
      <c r="C1011" s="39">
        <v>275881</v>
      </c>
      <c r="D1011" s="39">
        <v>264686.7</v>
      </c>
      <c r="E1011" s="39">
        <v>0</v>
      </c>
      <c r="F1011" s="39">
        <v>0</v>
      </c>
      <c r="G1011" s="39">
        <v>0</v>
      </c>
      <c r="H1011" s="39">
        <v>0</v>
      </c>
      <c r="I1011" s="39">
        <f>SUM(C1011,E1011,G1011)</f>
        <v>275881</v>
      </c>
      <c r="J1011" s="39">
        <f>SUM(D1011,F1011,H1011)</f>
        <v>264686.7</v>
      </c>
      <c r="K1011" s="39">
        <v>264686.7</v>
      </c>
      <c r="L1011" s="110"/>
      <c r="M1011" s="110"/>
      <c r="N1011" s="110"/>
      <c r="O1011" s="110"/>
      <c r="P1011" s="62" t="s">
        <v>2095</v>
      </c>
    </row>
    <row r="1012" spans="1:16" ht="99.75" customHeight="1">
      <c r="A1012" s="10"/>
      <c r="B1012" s="3" t="s">
        <v>75</v>
      </c>
      <c r="C1012" s="39"/>
      <c r="D1012" s="39"/>
      <c r="E1012" s="39"/>
      <c r="F1012" s="39"/>
      <c r="G1012" s="39"/>
      <c r="H1012" s="39"/>
      <c r="I1012" s="39"/>
      <c r="J1012" s="39"/>
      <c r="K1012" s="39"/>
      <c r="L1012" s="111"/>
      <c r="M1012" s="111"/>
      <c r="N1012" s="111"/>
      <c r="O1012" s="111"/>
      <c r="P1012" s="62"/>
    </row>
    <row r="1013" spans="1:16" ht="99.75" customHeight="1">
      <c r="A1013" s="10"/>
      <c r="B1013" s="3" t="s">
        <v>54</v>
      </c>
      <c r="C1013" s="39">
        <v>38850</v>
      </c>
      <c r="D1013" s="39">
        <v>2000</v>
      </c>
      <c r="E1013" s="39">
        <v>0</v>
      </c>
      <c r="F1013" s="39">
        <v>0</v>
      </c>
      <c r="G1013" s="39">
        <v>0</v>
      </c>
      <c r="H1013" s="39">
        <v>0</v>
      </c>
      <c r="I1013" s="39">
        <f>SUM(C1013,E1013,G1013)</f>
        <v>38850</v>
      </c>
      <c r="J1013" s="39">
        <f>SUM(D1013,F1013,H1013)</f>
        <v>2000</v>
      </c>
      <c r="K1013" s="39">
        <v>2000</v>
      </c>
      <c r="L1013" s="51"/>
      <c r="M1013" s="51"/>
      <c r="N1013" s="51"/>
      <c r="O1013" s="51"/>
      <c r="P1013" s="62" t="s">
        <v>2194</v>
      </c>
    </row>
    <row r="1014" spans="1:16" ht="99.75" customHeight="1" hidden="1">
      <c r="A1014" s="10"/>
      <c r="B1014" s="3"/>
      <c r="C1014" s="39"/>
      <c r="D1014" s="39"/>
      <c r="E1014" s="39"/>
      <c r="F1014" s="39"/>
      <c r="G1014" s="39"/>
      <c r="H1014" s="39"/>
      <c r="I1014" s="39"/>
      <c r="J1014" s="39"/>
      <c r="K1014" s="39"/>
      <c r="L1014" s="51"/>
      <c r="M1014" s="51"/>
      <c r="N1014" s="51"/>
      <c r="O1014" s="51"/>
      <c r="P1014" s="62"/>
    </row>
    <row r="1015" spans="1:16" ht="99.75" customHeight="1" hidden="1">
      <c r="A1015" s="106"/>
      <c r="B1015" s="3" t="s">
        <v>52</v>
      </c>
      <c r="C1015" s="39">
        <v>0</v>
      </c>
      <c r="D1015" s="39">
        <v>0</v>
      </c>
      <c r="E1015" s="39">
        <v>0</v>
      </c>
      <c r="F1015" s="39">
        <v>0</v>
      </c>
      <c r="G1015" s="39">
        <v>0</v>
      </c>
      <c r="H1015" s="39">
        <v>0</v>
      </c>
      <c r="I1015" s="39">
        <f>SUM(C1015,E1015,G1015)</f>
        <v>0</v>
      </c>
      <c r="J1015" s="39">
        <f>SUM(D1015,F1015,H1015)</f>
        <v>0</v>
      </c>
      <c r="K1015" s="39">
        <v>0</v>
      </c>
      <c r="L1015" s="51"/>
      <c r="M1015" s="51"/>
      <c r="N1015" s="51"/>
      <c r="O1015" s="51"/>
      <c r="P1015" s="62"/>
    </row>
    <row r="1016" spans="1:16" ht="99.75" customHeight="1" hidden="1">
      <c r="A1016" s="106"/>
      <c r="B1016" s="6"/>
      <c r="C1016" s="38"/>
      <c r="D1016" s="38"/>
      <c r="E1016" s="39"/>
      <c r="F1016" s="39"/>
      <c r="G1016" s="39"/>
      <c r="H1016" s="39"/>
      <c r="I1016" s="38"/>
      <c r="J1016" s="38"/>
      <c r="K1016" s="38"/>
      <c r="L1016" s="51"/>
      <c r="M1016" s="51"/>
      <c r="N1016" s="51"/>
      <c r="O1016" s="51"/>
      <c r="P1016" s="62"/>
    </row>
    <row r="1017" spans="1:16" ht="99.75" customHeight="1">
      <c r="A1017" s="106" t="s">
        <v>4</v>
      </c>
      <c r="B1017" s="6" t="s">
        <v>2193</v>
      </c>
      <c r="C1017" s="38">
        <f>SUM(C1020:C1051)</f>
        <v>1462841.5999999999</v>
      </c>
      <c r="D1017" s="38">
        <f>SUM(D1020:D1051)</f>
        <v>1167238.2999999998</v>
      </c>
      <c r="E1017" s="39"/>
      <c r="F1017" s="39"/>
      <c r="G1017" s="39"/>
      <c r="H1017" s="39"/>
      <c r="I1017" s="38">
        <f>SUM(C1017,E1017,G1017)</f>
        <v>1462841.5999999999</v>
      </c>
      <c r="J1017" s="38">
        <f>SUM(D1017,F1017,H1017)</f>
        <v>1167238.2999999998</v>
      </c>
      <c r="K1017" s="38">
        <f>SUM(K1020:K1051)</f>
        <v>1167238.2999999998</v>
      </c>
      <c r="L1017" s="51"/>
      <c r="M1017" s="51"/>
      <c r="N1017" s="51"/>
      <c r="O1017" s="51"/>
      <c r="P1017" s="112" t="s">
        <v>324</v>
      </c>
    </row>
    <row r="1018" spans="1:16" ht="99.75" customHeight="1">
      <c r="A1018" s="106"/>
      <c r="B1018" s="3" t="s">
        <v>42</v>
      </c>
      <c r="C1018" s="12" t="s">
        <v>2074</v>
      </c>
      <c r="D1018" s="12"/>
      <c r="E1018" s="12"/>
      <c r="F1018" s="12"/>
      <c r="G1018" s="12"/>
      <c r="H1018" s="12"/>
      <c r="I1018" s="36" t="s">
        <v>2075</v>
      </c>
      <c r="J1018" s="39"/>
      <c r="K1018" s="39"/>
      <c r="L1018" s="51"/>
      <c r="M1018" s="51"/>
      <c r="N1018" s="51"/>
      <c r="O1018" s="51"/>
      <c r="P1018" s="101" t="s">
        <v>325</v>
      </c>
    </row>
    <row r="1019" spans="1:16" ht="99.75" customHeight="1">
      <c r="A1019" s="106"/>
      <c r="B1019" s="3" t="s">
        <v>45</v>
      </c>
      <c r="C1019" s="39"/>
      <c r="D1019" s="39"/>
      <c r="E1019" s="39"/>
      <c r="F1019" s="39"/>
      <c r="G1019" s="39"/>
      <c r="H1019" s="39"/>
      <c r="I1019" s="39"/>
      <c r="J1019" s="39"/>
      <c r="K1019" s="39"/>
      <c r="L1019" s="51"/>
      <c r="M1019" s="51"/>
      <c r="N1019" s="51"/>
      <c r="O1019" s="51"/>
      <c r="P1019" s="62"/>
    </row>
    <row r="1020" spans="1:16" ht="99.75" customHeight="1">
      <c r="A1020" s="106"/>
      <c r="B1020" s="3" t="s">
        <v>490</v>
      </c>
      <c r="C1020" s="39">
        <v>1073596.4</v>
      </c>
      <c r="D1020" s="39">
        <v>860784.7</v>
      </c>
      <c r="E1020" s="39">
        <v>0</v>
      </c>
      <c r="F1020" s="39">
        <v>0</v>
      </c>
      <c r="G1020" s="39">
        <v>0</v>
      </c>
      <c r="H1020" s="39">
        <v>0</v>
      </c>
      <c r="I1020" s="39">
        <f>SUM(C1020,E1020,G1020)</f>
        <v>1073596.4</v>
      </c>
      <c r="J1020" s="39">
        <f>SUM(D1020,F1020,H1020)</f>
        <v>860784.7</v>
      </c>
      <c r="K1020" s="39">
        <v>860784.7</v>
      </c>
      <c r="L1020" s="87"/>
      <c r="M1020" s="87"/>
      <c r="N1020" s="87"/>
      <c r="O1020" s="87"/>
      <c r="P1020" s="62" t="s">
        <v>2096</v>
      </c>
    </row>
    <row r="1021" spans="1:16" ht="99.75" customHeight="1" hidden="1">
      <c r="A1021" s="106"/>
      <c r="B1021" s="3"/>
      <c r="C1021" s="39"/>
      <c r="D1021" s="39"/>
      <c r="E1021" s="39"/>
      <c r="F1021" s="39"/>
      <c r="G1021" s="39"/>
      <c r="H1021" s="39"/>
      <c r="I1021" s="39"/>
      <c r="J1021" s="39"/>
      <c r="K1021" s="39"/>
      <c r="L1021" s="51"/>
      <c r="M1021" s="51"/>
      <c r="N1021" s="51"/>
      <c r="O1021" s="51"/>
      <c r="P1021" s="62"/>
    </row>
    <row r="1022" spans="1:16" ht="99.75" customHeight="1" hidden="1">
      <c r="A1022" s="106"/>
      <c r="B1022" s="3"/>
      <c r="C1022" s="39"/>
      <c r="D1022" s="39"/>
      <c r="E1022" s="39"/>
      <c r="F1022" s="39"/>
      <c r="G1022" s="39"/>
      <c r="H1022" s="39"/>
      <c r="I1022" s="39"/>
      <c r="J1022" s="39"/>
      <c r="K1022" s="39"/>
      <c r="L1022" s="51"/>
      <c r="M1022" s="51"/>
      <c r="N1022" s="51"/>
      <c r="O1022" s="51"/>
      <c r="P1022" s="62"/>
    </row>
    <row r="1023" spans="1:16" ht="99.75" customHeight="1" hidden="1">
      <c r="A1023" s="106"/>
      <c r="B1023" s="3"/>
      <c r="C1023" s="39"/>
      <c r="D1023" s="39"/>
      <c r="E1023" s="39"/>
      <c r="F1023" s="39"/>
      <c r="G1023" s="39"/>
      <c r="H1023" s="39"/>
      <c r="I1023" s="39"/>
      <c r="J1023" s="39"/>
      <c r="K1023" s="39"/>
      <c r="L1023" s="110"/>
      <c r="M1023" s="110"/>
      <c r="N1023" s="110"/>
      <c r="O1023" s="110"/>
      <c r="P1023" s="62"/>
    </row>
    <row r="1024" spans="1:16" ht="99.75" customHeight="1" hidden="1">
      <c r="A1024" s="106"/>
      <c r="B1024" s="3" t="s">
        <v>46</v>
      </c>
      <c r="C1024" s="39"/>
      <c r="D1024" s="39"/>
      <c r="E1024" s="39"/>
      <c r="F1024" s="39"/>
      <c r="G1024" s="39"/>
      <c r="H1024" s="39"/>
      <c r="I1024" s="39"/>
      <c r="J1024" s="39"/>
      <c r="K1024" s="39"/>
      <c r="L1024" s="110"/>
      <c r="M1024" s="110"/>
      <c r="N1024" s="110"/>
      <c r="O1024" s="110"/>
      <c r="P1024" s="62"/>
    </row>
    <row r="1025" spans="1:16" ht="99.75" customHeight="1" hidden="1">
      <c r="A1025" s="106"/>
      <c r="B1025" s="3" t="s">
        <v>490</v>
      </c>
      <c r="C1025" s="39">
        <v>0</v>
      </c>
      <c r="D1025" s="39">
        <v>0</v>
      </c>
      <c r="E1025" s="39">
        <v>0</v>
      </c>
      <c r="F1025" s="39">
        <v>0</v>
      </c>
      <c r="G1025" s="39">
        <v>0</v>
      </c>
      <c r="H1025" s="39">
        <v>0</v>
      </c>
      <c r="I1025" s="39">
        <f>SUM(C1025,E1025,G1025)</f>
        <v>0</v>
      </c>
      <c r="J1025" s="39">
        <f>SUM(D1025,F1025,H1025)</f>
        <v>0</v>
      </c>
      <c r="K1025" s="39">
        <v>0</v>
      </c>
      <c r="L1025" s="51"/>
      <c r="M1025" s="51"/>
      <c r="N1025" s="51"/>
      <c r="O1025" s="51"/>
      <c r="P1025" s="62"/>
    </row>
    <row r="1026" spans="1:16" ht="99.75" customHeight="1">
      <c r="A1026" s="106"/>
      <c r="B1026" s="3" t="s">
        <v>115</v>
      </c>
      <c r="C1026" s="39"/>
      <c r="D1026" s="39"/>
      <c r="E1026" s="39"/>
      <c r="F1026" s="39"/>
      <c r="G1026" s="39"/>
      <c r="H1026" s="39"/>
      <c r="I1026" s="39"/>
      <c r="J1026" s="39"/>
      <c r="K1026" s="39"/>
      <c r="L1026" s="51"/>
      <c r="M1026" s="51"/>
      <c r="N1026" s="51"/>
      <c r="O1026" s="51"/>
      <c r="P1026" s="62"/>
    </row>
    <row r="1027" spans="1:16" ht="99.75" customHeight="1">
      <c r="A1027" s="106"/>
      <c r="B1027" s="3" t="s">
        <v>44</v>
      </c>
      <c r="C1027" s="39">
        <v>180000</v>
      </c>
      <c r="D1027" s="39">
        <v>113227.7</v>
      </c>
      <c r="E1027" s="39">
        <v>0</v>
      </c>
      <c r="F1027" s="39">
        <v>0</v>
      </c>
      <c r="G1027" s="39">
        <v>0</v>
      </c>
      <c r="H1027" s="39">
        <v>0</v>
      </c>
      <c r="I1027" s="39">
        <f>SUM(C1027,E1027,G1027)</f>
        <v>180000</v>
      </c>
      <c r="J1027" s="39">
        <f>SUM(D1027,F1027,H1027)</f>
        <v>113227.7</v>
      </c>
      <c r="K1027" s="39">
        <v>113227.7</v>
      </c>
      <c r="L1027" s="51"/>
      <c r="M1027" s="51"/>
      <c r="N1027" s="51"/>
      <c r="O1027" s="51"/>
      <c r="P1027" s="62" t="s">
        <v>2097</v>
      </c>
    </row>
    <row r="1028" spans="1:16" ht="99.75" customHeight="1" hidden="1">
      <c r="A1028" s="106"/>
      <c r="B1028" s="3"/>
      <c r="C1028" s="39"/>
      <c r="D1028" s="39"/>
      <c r="E1028" s="39"/>
      <c r="F1028" s="39"/>
      <c r="G1028" s="39"/>
      <c r="H1028" s="39"/>
      <c r="I1028" s="39"/>
      <c r="J1028" s="39"/>
      <c r="K1028" s="39"/>
      <c r="L1028" s="51"/>
      <c r="M1028" s="51"/>
      <c r="N1028" s="51"/>
      <c r="O1028" s="51"/>
      <c r="P1028" s="62"/>
    </row>
    <row r="1029" spans="1:16" ht="99.75" customHeight="1" hidden="1">
      <c r="A1029" s="106"/>
      <c r="B1029" s="3"/>
      <c r="C1029" s="39"/>
      <c r="D1029" s="39"/>
      <c r="E1029" s="39"/>
      <c r="F1029" s="39"/>
      <c r="G1029" s="39"/>
      <c r="H1029" s="39"/>
      <c r="I1029" s="39"/>
      <c r="J1029" s="39"/>
      <c r="K1029" s="39"/>
      <c r="L1029" s="51"/>
      <c r="M1029" s="51"/>
      <c r="N1029" s="51"/>
      <c r="O1029" s="51"/>
      <c r="P1029" s="62"/>
    </row>
    <row r="1030" spans="1:16" ht="99.75" customHeight="1" hidden="1">
      <c r="A1030" s="106"/>
      <c r="B1030" s="3"/>
      <c r="C1030" s="39"/>
      <c r="D1030" s="39"/>
      <c r="E1030" s="39"/>
      <c r="F1030" s="39"/>
      <c r="G1030" s="39"/>
      <c r="H1030" s="39"/>
      <c r="I1030" s="39"/>
      <c r="J1030" s="39"/>
      <c r="K1030" s="39"/>
      <c r="L1030" s="51"/>
      <c r="M1030" s="51"/>
      <c r="N1030" s="51"/>
      <c r="O1030" s="51"/>
      <c r="P1030" s="62"/>
    </row>
    <row r="1031" spans="1:16" ht="99.75" customHeight="1" hidden="1">
      <c r="A1031" s="106"/>
      <c r="B1031" s="3"/>
      <c r="C1031" s="39"/>
      <c r="D1031" s="39"/>
      <c r="E1031" s="39"/>
      <c r="F1031" s="39"/>
      <c r="G1031" s="39"/>
      <c r="H1031" s="39"/>
      <c r="I1031" s="39"/>
      <c r="J1031" s="39"/>
      <c r="K1031" s="39"/>
      <c r="L1031" s="51"/>
      <c r="M1031" s="51"/>
      <c r="N1031" s="51"/>
      <c r="O1031" s="51"/>
      <c r="P1031" s="62"/>
    </row>
    <row r="1032" spans="1:16" ht="99.75" customHeight="1" hidden="1">
      <c r="A1032" s="106"/>
      <c r="B1032" s="3"/>
      <c r="C1032" s="39"/>
      <c r="D1032" s="39"/>
      <c r="E1032" s="39"/>
      <c r="F1032" s="39"/>
      <c r="G1032" s="39"/>
      <c r="H1032" s="39"/>
      <c r="I1032" s="39"/>
      <c r="J1032" s="39"/>
      <c r="K1032" s="39"/>
      <c r="L1032" s="51"/>
      <c r="M1032" s="51"/>
      <c r="N1032" s="51"/>
      <c r="O1032" s="51"/>
      <c r="P1032" s="62"/>
    </row>
    <row r="1033" spans="1:16" ht="99.75" customHeight="1" hidden="1">
      <c r="A1033" s="106"/>
      <c r="B1033" s="3"/>
      <c r="C1033" s="39"/>
      <c r="D1033" s="39"/>
      <c r="E1033" s="39"/>
      <c r="F1033" s="39"/>
      <c r="G1033" s="39"/>
      <c r="H1033" s="39"/>
      <c r="I1033" s="39"/>
      <c r="J1033" s="39"/>
      <c r="K1033" s="39"/>
      <c r="L1033" s="110"/>
      <c r="M1033" s="110"/>
      <c r="N1033" s="110"/>
      <c r="O1033" s="110"/>
      <c r="P1033" s="62"/>
    </row>
    <row r="1034" spans="1:16" ht="99.75" customHeight="1" hidden="1">
      <c r="A1034" s="106"/>
      <c r="B1034" s="3"/>
      <c r="C1034" s="39"/>
      <c r="D1034" s="39"/>
      <c r="E1034" s="39"/>
      <c r="F1034" s="39"/>
      <c r="G1034" s="39"/>
      <c r="H1034" s="39"/>
      <c r="I1034" s="39"/>
      <c r="J1034" s="39"/>
      <c r="K1034" s="39"/>
      <c r="L1034" s="1"/>
      <c r="M1034" s="1"/>
      <c r="N1034" s="1"/>
      <c r="O1034" s="1"/>
      <c r="P1034" s="62"/>
    </row>
    <row r="1035" spans="1:16" ht="99.75" customHeight="1" hidden="1">
      <c r="A1035" s="106"/>
      <c r="B1035" s="3"/>
      <c r="C1035" s="39"/>
      <c r="D1035" s="39"/>
      <c r="E1035" s="39"/>
      <c r="F1035" s="39"/>
      <c r="G1035" s="39"/>
      <c r="H1035" s="39"/>
      <c r="I1035" s="39"/>
      <c r="J1035" s="39"/>
      <c r="K1035" s="39"/>
      <c r="L1035" s="1"/>
      <c r="M1035" s="1"/>
      <c r="N1035" s="1"/>
      <c r="O1035" s="1"/>
      <c r="P1035" s="62"/>
    </row>
    <row r="1036" spans="1:16" ht="99.75" customHeight="1" hidden="1">
      <c r="A1036" s="106"/>
      <c r="B1036" s="3"/>
      <c r="C1036" s="39"/>
      <c r="D1036" s="39"/>
      <c r="E1036" s="39"/>
      <c r="F1036" s="39"/>
      <c r="G1036" s="39"/>
      <c r="H1036" s="39"/>
      <c r="I1036" s="39"/>
      <c r="J1036" s="39"/>
      <c r="K1036" s="39"/>
      <c r="L1036" s="1"/>
      <c r="M1036" s="1"/>
      <c r="N1036" s="1"/>
      <c r="O1036" s="1"/>
      <c r="P1036" s="62"/>
    </row>
    <row r="1037" spans="1:16" ht="99.75" customHeight="1">
      <c r="A1037" s="106"/>
      <c r="B1037" s="3"/>
      <c r="C1037" s="39"/>
      <c r="D1037" s="39"/>
      <c r="E1037" s="39"/>
      <c r="F1037" s="39"/>
      <c r="G1037" s="39"/>
      <c r="H1037" s="39"/>
      <c r="I1037" s="39"/>
      <c r="J1037" s="39"/>
      <c r="K1037" s="39"/>
      <c r="L1037" s="51"/>
      <c r="M1037" s="51"/>
      <c r="N1037" s="51"/>
      <c r="O1037" s="51"/>
      <c r="P1037" s="62"/>
    </row>
    <row r="1038" spans="1:16" ht="99.75" customHeight="1">
      <c r="A1038" s="106"/>
      <c r="B1038" s="3" t="s">
        <v>49</v>
      </c>
      <c r="C1038" s="39"/>
      <c r="D1038" s="39"/>
      <c r="E1038" s="39"/>
      <c r="F1038" s="39"/>
      <c r="G1038" s="39"/>
      <c r="H1038" s="39"/>
      <c r="I1038" s="39"/>
      <c r="J1038" s="39"/>
      <c r="K1038" s="39"/>
      <c r="L1038" s="51"/>
      <c r="M1038" s="51"/>
      <c r="N1038" s="51"/>
      <c r="O1038" s="51"/>
      <c r="P1038" s="62"/>
    </row>
    <row r="1039" spans="1:16" ht="99.75" customHeight="1">
      <c r="A1039" s="106"/>
      <c r="B1039" s="3" t="s">
        <v>490</v>
      </c>
      <c r="C1039" s="39">
        <v>24245.2</v>
      </c>
      <c r="D1039" s="39">
        <v>14856.4</v>
      </c>
      <c r="E1039" s="39">
        <v>0</v>
      </c>
      <c r="F1039" s="39">
        <v>0</v>
      </c>
      <c r="G1039" s="39">
        <v>0</v>
      </c>
      <c r="H1039" s="39">
        <v>0</v>
      </c>
      <c r="I1039" s="39">
        <f>SUM(C1039,E1039,G1039)</f>
        <v>24245.2</v>
      </c>
      <c r="J1039" s="39">
        <f>SUM(D1039,F1039,H1039)</f>
        <v>14856.4</v>
      </c>
      <c r="K1039" s="39">
        <v>14856.4</v>
      </c>
      <c r="L1039" s="110"/>
      <c r="M1039" s="110"/>
      <c r="N1039" s="110"/>
      <c r="O1039" s="110"/>
      <c r="P1039" s="62" t="s">
        <v>2098</v>
      </c>
    </row>
    <row r="1040" spans="1:16" ht="99.75" customHeight="1" hidden="1">
      <c r="A1040" s="106"/>
      <c r="B1040" s="3"/>
      <c r="C1040" s="39"/>
      <c r="D1040" s="39"/>
      <c r="E1040" s="39"/>
      <c r="F1040" s="39"/>
      <c r="G1040" s="39"/>
      <c r="H1040" s="39"/>
      <c r="I1040" s="39"/>
      <c r="J1040" s="39"/>
      <c r="K1040" s="39"/>
      <c r="L1040" s="51"/>
      <c r="M1040" s="51"/>
      <c r="N1040" s="51"/>
      <c r="O1040" s="51"/>
      <c r="P1040" s="62"/>
    </row>
    <row r="1041" spans="1:16" ht="99.75" customHeight="1" hidden="1">
      <c r="A1041" s="106"/>
      <c r="B1041" s="3"/>
      <c r="C1041" s="39"/>
      <c r="D1041" s="39"/>
      <c r="E1041" s="39"/>
      <c r="F1041" s="39"/>
      <c r="G1041" s="39"/>
      <c r="H1041" s="39"/>
      <c r="I1041" s="39"/>
      <c r="J1041" s="39"/>
      <c r="K1041" s="39"/>
      <c r="L1041" s="51"/>
      <c r="M1041" s="51"/>
      <c r="N1041" s="51"/>
      <c r="O1041" s="51"/>
      <c r="P1041" s="62"/>
    </row>
    <row r="1042" spans="1:16" ht="99.75" customHeight="1" hidden="1">
      <c r="A1042" s="1"/>
      <c r="B1042" s="3"/>
      <c r="C1042" s="39"/>
      <c r="D1042" s="39"/>
      <c r="E1042" s="39"/>
      <c r="F1042" s="39"/>
      <c r="G1042" s="39"/>
      <c r="H1042" s="39"/>
      <c r="I1042" s="39"/>
      <c r="J1042" s="39"/>
      <c r="K1042" s="39"/>
      <c r="L1042" s="51"/>
      <c r="M1042" s="51"/>
      <c r="N1042" s="51"/>
      <c r="O1042" s="51"/>
      <c r="P1042" s="62"/>
    </row>
    <row r="1043" spans="1:16" ht="99.75" customHeight="1" hidden="1">
      <c r="A1043" s="106"/>
      <c r="B1043" s="3"/>
      <c r="C1043" s="39"/>
      <c r="D1043" s="39"/>
      <c r="E1043" s="39"/>
      <c r="F1043" s="39"/>
      <c r="G1043" s="39"/>
      <c r="H1043" s="39"/>
      <c r="I1043" s="39"/>
      <c r="J1043" s="39"/>
      <c r="K1043" s="39"/>
      <c r="L1043" s="51"/>
      <c r="M1043" s="51"/>
      <c r="N1043" s="51"/>
      <c r="O1043" s="51"/>
      <c r="P1043" s="62"/>
    </row>
    <row r="1044" spans="1:16" ht="99.75" customHeight="1" hidden="1">
      <c r="A1044" s="106"/>
      <c r="B1044" s="3"/>
      <c r="C1044" s="39"/>
      <c r="D1044" s="39"/>
      <c r="E1044" s="39"/>
      <c r="F1044" s="39"/>
      <c r="G1044" s="39"/>
      <c r="H1044" s="39"/>
      <c r="I1044" s="39"/>
      <c r="J1044" s="39"/>
      <c r="K1044" s="39"/>
      <c r="L1044" s="51"/>
      <c r="M1044" s="51"/>
      <c r="N1044" s="51"/>
      <c r="O1044" s="51"/>
      <c r="P1044" s="62"/>
    </row>
    <row r="1045" spans="1:16" ht="99.75" customHeight="1">
      <c r="A1045" s="106"/>
      <c r="B1045" s="3" t="s">
        <v>48</v>
      </c>
      <c r="C1045" s="39"/>
      <c r="D1045" s="39"/>
      <c r="E1045" s="39"/>
      <c r="F1045" s="39"/>
      <c r="G1045" s="39"/>
      <c r="H1045" s="39"/>
      <c r="I1045" s="39"/>
      <c r="J1045" s="39"/>
      <c r="K1045" s="39"/>
      <c r="L1045" s="51"/>
      <c r="M1045" s="51"/>
      <c r="N1045" s="51"/>
      <c r="O1045" s="51"/>
      <c r="P1045" s="62"/>
    </row>
    <row r="1046" spans="1:16" ht="99.75" customHeight="1">
      <c r="A1046" s="106"/>
      <c r="B1046" s="3" t="s">
        <v>45</v>
      </c>
      <c r="C1046" s="39"/>
      <c r="D1046" s="39"/>
      <c r="E1046" s="39"/>
      <c r="F1046" s="39"/>
      <c r="G1046" s="39"/>
      <c r="H1046" s="39"/>
      <c r="I1046" s="39"/>
      <c r="J1046" s="39"/>
      <c r="K1046" s="39"/>
      <c r="L1046" s="51"/>
      <c r="M1046" s="51"/>
      <c r="N1046" s="51"/>
      <c r="O1046" s="51"/>
      <c r="P1046" s="113" t="s">
        <v>2124</v>
      </c>
    </row>
    <row r="1047" spans="1:16" ht="99.75" customHeight="1">
      <c r="A1047" s="106"/>
      <c r="B1047" s="3" t="s">
        <v>490</v>
      </c>
      <c r="C1047" s="39">
        <v>185000</v>
      </c>
      <c r="D1047" s="39">
        <v>178369.5</v>
      </c>
      <c r="E1047" s="39">
        <v>0</v>
      </c>
      <c r="F1047" s="39">
        <v>0</v>
      </c>
      <c r="G1047" s="39">
        <v>0</v>
      </c>
      <c r="H1047" s="39">
        <v>0</v>
      </c>
      <c r="I1047" s="39">
        <f>SUM(C1047,E1047,G1047)</f>
        <v>185000</v>
      </c>
      <c r="J1047" s="39">
        <f>SUM(D1047,F1047,H1047)</f>
        <v>178369.5</v>
      </c>
      <c r="K1047" s="39">
        <v>178369.5</v>
      </c>
      <c r="L1047" s="51"/>
      <c r="M1047" s="51"/>
      <c r="N1047" s="51"/>
      <c r="O1047" s="51"/>
      <c r="P1047" s="62" t="s">
        <v>2195</v>
      </c>
    </row>
    <row r="1048" spans="1:16" ht="99.75" customHeight="1" hidden="1">
      <c r="A1048" s="106"/>
      <c r="B1048" s="3"/>
      <c r="C1048" s="39"/>
      <c r="D1048" s="39"/>
      <c r="E1048" s="39"/>
      <c r="F1048" s="39"/>
      <c r="G1048" s="39"/>
      <c r="H1048" s="39"/>
      <c r="I1048" s="39"/>
      <c r="J1048" s="39"/>
      <c r="K1048" s="39"/>
      <c r="L1048" s="51"/>
      <c r="M1048" s="51"/>
      <c r="N1048" s="51"/>
      <c r="O1048" s="51"/>
      <c r="P1048" s="62"/>
    </row>
    <row r="1049" spans="1:16" ht="99.75" customHeight="1" hidden="1">
      <c r="A1049" s="106"/>
      <c r="B1049" s="3"/>
      <c r="C1049" s="39"/>
      <c r="D1049" s="39"/>
      <c r="E1049" s="39"/>
      <c r="F1049" s="39"/>
      <c r="G1049" s="39"/>
      <c r="H1049" s="39"/>
      <c r="I1049" s="39"/>
      <c r="J1049" s="39"/>
      <c r="K1049" s="39"/>
      <c r="L1049" s="51"/>
      <c r="M1049" s="51"/>
      <c r="N1049" s="51"/>
      <c r="O1049" s="51"/>
      <c r="P1049" s="112"/>
    </row>
    <row r="1050" spans="1:16" ht="99.75" customHeight="1" hidden="1">
      <c r="A1050" s="106"/>
      <c r="B1050" s="3"/>
      <c r="C1050" s="39"/>
      <c r="D1050" s="39"/>
      <c r="E1050" s="39"/>
      <c r="F1050" s="39"/>
      <c r="G1050" s="39"/>
      <c r="H1050" s="39"/>
      <c r="I1050" s="39"/>
      <c r="J1050" s="39"/>
      <c r="K1050" s="39"/>
      <c r="L1050" s="51"/>
      <c r="M1050" s="51"/>
      <c r="N1050" s="51"/>
      <c r="O1050" s="51"/>
      <c r="P1050" s="62"/>
    </row>
    <row r="1051" spans="1:16" ht="99.75" customHeight="1" hidden="1">
      <c r="A1051" s="106"/>
      <c r="B1051" s="3"/>
      <c r="C1051" s="39"/>
      <c r="D1051" s="39"/>
      <c r="E1051" s="39"/>
      <c r="F1051" s="39"/>
      <c r="G1051" s="39"/>
      <c r="H1051" s="39"/>
      <c r="I1051" s="39"/>
      <c r="J1051" s="39"/>
      <c r="K1051" s="39"/>
      <c r="L1051" s="51"/>
      <c r="M1051" s="51"/>
      <c r="N1051" s="51"/>
      <c r="O1051" s="51"/>
      <c r="P1051" s="62"/>
    </row>
    <row r="1052" spans="1:16" ht="99.75" customHeight="1">
      <c r="A1052" s="106" t="s">
        <v>5</v>
      </c>
      <c r="B1052" s="6" t="s">
        <v>183</v>
      </c>
      <c r="C1052" s="38">
        <f>SUM(C1055:C1099)</f>
        <v>1451794.3</v>
      </c>
      <c r="D1052" s="38">
        <f>SUM(D1055:D1099)</f>
        <v>1049497.95</v>
      </c>
      <c r="E1052" s="39"/>
      <c r="F1052" s="39"/>
      <c r="G1052" s="39"/>
      <c r="H1052" s="39"/>
      <c r="I1052" s="38">
        <f>SUM(C1052,E1052,G1052)</f>
        <v>1451794.3</v>
      </c>
      <c r="J1052" s="38">
        <f>SUM(D1052,F1052,H1052)</f>
        <v>1049497.95</v>
      </c>
      <c r="K1052" s="38">
        <f>SUM(K1055:K1099)</f>
        <v>1049497.95</v>
      </c>
      <c r="L1052" s="51"/>
      <c r="M1052" s="51"/>
      <c r="N1052" s="51"/>
      <c r="O1052" s="51"/>
      <c r="P1052" s="114"/>
    </row>
    <row r="1053" spans="1:16" ht="99.75" customHeight="1">
      <c r="A1053" s="1"/>
      <c r="B1053" s="3" t="s">
        <v>59</v>
      </c>
      <c r="C1053" s="38"/>
      <c r="D1053" s="38"/>
      <c r="E1053" s="39"/>
      <c r="F1053" s="39"/>
      <c r="G1053" s="39"/>
      <c r="H1053" s="39"/>
      <c r="I1053" s="38"/>
      <c r="J1053" s="38"/>
      <c r="K1053" s="38"/>
      <c r="L1053" s="51"/>
      <c r="M1053" s="51"/>
      <c r="N1053" s="51"/>
      <c r="O1053" s="51"/>
      <c r="P1053" s="114"/>
    </row>
    <row r="1054" spans="1:16" ht="99.75" customHeight="1">
      <c r="A1054" s="106"/>
      <c r="B1054" s="3" t="s">
        <v>43</v>
      </c>
      <c r="C1054" s="39"/>
      <c r="D1054" s="39"/>
      <c r="E1054" s="39"/>
      <c r="F1054" s="39"/>
      <c r="G1054" s="39"/>
      <c r="H1054" s="39"/>
      <c r="I1054" s="39"/>
      <c r="J1054" s="39"/>
      <c r="K1054" s="39"/>
      <c r="L1054" s="51"/>
      <c r="M1054" s="51"/>
      <c r="N1054" s="51"/>
      <c r="O1054" s="51"/>
      <c r="P1054" s="62"/>
    </row>
    <row r="1055" spans="1:16" ht="99.75" customHeight="1">
      <c r="A1055" s="106"/>
      <c r="B1055" s="3" t="s">
        <v>490</v>
      </c>
      <c r="C1055" s="39">
        <v>168620.8</v>
      </c>
      <c r="D1055" s="39">
        <v>145553.2</v>
      </c>
      <c r="E1055" s="39">
        <v>0</v>
      </c>
      <c r="F1055" s="39">
        <v>0</v>
      </c>
      <c r="G1055" s="39">
        <v>0</v>
      </c>
      <c r="H1055" s="39">
        <v>0</v>
      </c>
      <c r="I1055" s="39">
        <f>SUM(C1055,E1055,G1055)</f>
        <v>168620.8</v>
      </c>
      <c r="J1055" s="39">
        <f>SUM(D1055,F1055,H1055)</f>
        <v>145553.2</v>
      </c>
      <c r="K1055" s="39">
        <v>145553.2</v>
      </c>
      <c r="L1055" s="51"/>
      <c r="M1055" s="51"/>
      <c r="N1055" s="51"/>
      <c r="O1055" s="51"/>
      <c r="P1055" s="62" t="s">
        <v>2099</v>
      </c>
    </row>
    <row r="1056" spans="1:16" ht="99.75" customHeight="1" hidden="1">
      <c r="A1056" s="106"/>
      <c r="B1056" s="3"/>
      <c r="C1056" s="39"/>
      <c r="D1056" s="39"/>
      <c r="E1056" s="39"/>
      <c r="F1056" s="39"/>
      <c r="G1056" s="39"/>
      <c r="H1056" s="39"/>
      <c r="I1056" s="39"/>
      <c r="J1056" s="39"/>
      <c r="K1056" s="39"/>
      <c r="L1056" s="51"/>
      <c r="M1056" s="51"/>
      <c r="N1056" s="51"/>
      <c r="O1056" s="51"/>
      <c r="P1056" s="62"/>
    </row>
    <row r="1057" spans="1:16" ht="99.75" customHeight="1">
      <c r="A1057" s="106"/>
      <c r="B1057" s="3" t="s">
        <v>45</v>
      </c>
      <c r="C1057" s="39"/>
      <c r="D1057" s="39"/>
      <c r="E1057" s="39"/>
      <c r="F1057" s="39"/>
      <c r="G1057" s="39"/>
      <c r="H1057" s="39"/>
      <c r="I1057" s="39"/>
      <c r="J1057" s="39"/>
      <c r="K1057" s="39"/>
      <c r="L1057" s="115"/>
      <c r="M1057" s="115"/>
      <c r="N1057" s="115"/>
      <c r="O1057" s="115"/>
      <c r="P1057" s="161" t="s">
        <v>2100</v>
      </c>
    </row>
    <row r="1058" spans="1:16" ht="99.75" customHeight="1">
      <c r="A1058" s="106"/>
      <c r="B1058" s="3" t="s">
        <v>490</v>
      </c>
      <c r="C1058" s="39">
        <v>1126412.5</v>
      </c>
      <c r="D1058" s="39">
        <v>770617.75</v>
      </c>
      <c r="E1058" s="39">
        <v>0</v>
      </c>
      <c r="F1058" s="39">
        <v>0</v>
      </c>
      <c r="G1058" s="39">
        <v>0</v>
      </c>
      <c r="H1058" s="39">
        <v>0</v>
      </c>
      <c r="I1058" s="39">
        <f>SUM(C1058,E1058,G1058)</f>
        <v>1126412.5</v>
      </c>
      <c r="J1058" s="39">
        <f>SUM(D1058,F1058,H1058)</f>
        <v>770617.75</v>
      </c>
      <c r="K1058" s="39">
        <v>770617.75</v>
      </c>
      <c r="L1058" s="51"/>
      <c r="M1058" s="51"/>
      <c r="N1058" s="51"/>
      <c r="O1058" s="51"/>
      <c r="P1058" s="161"/>
    </row>
    <row r="1059" spans="1:16" ht="99.75" customHeight="1" hidden="1">
      <c r="A1059" s="106"/>
      <c r="B1059" s="3"/>
      <c r="C1059" s="39"/>
      <c r="D1059" s="39"/>
      <c r="E1059" s="39"/>
      <c r="F1059" s="39"/>
      <c r="G1059" s="39"/>
      <c r="H1059" s="39"/>
      <c r="I1059" s="39"/>
      <c r="J1059" s="39"/>
      <c r="K1059" s="39"/>
      <c r="L1059" s="51"/>
      <c r="M1059" s="51"/>
      <c r="N1059" s="51"/>
      <c r="O1059" s="51"/>
      <c r="P1059" s="62"/>
    </row>
    <row r="1060" spans="1:16" ht="99.75" customHeight="1" hidden="1">
      <c r="A1060" s="106"/>
      <c r="B1060" s="3"/>
      <c r="C1060" s="39"/>
      <c r="D1060" s="39"/>
      <c r="E1060" s="39"/>
      <c r="F1060" s="39"/>
      <c r="G1060" s="39"/>
      <c r="H1060" s="39"/>
      <c r="I1060" s="39"/>
      <c r="J1060" s="39"/>
      <c r="K1060" s="39"/>
      <c r="L1060" s="51"/>
      <c r="M1060" s="51"/>
      <c r="N1060" s="51"/>
      <c r="O1060" s="51"/>
      <c r="P1060" s="62"/>
    </row>
    <row r="1061" spans="1:16" ht="99.75" customHeight="1" hidden="1">
      <c r="A1061" s="106"/>
      <c r="B1061" s="3"/>
      <c r="C1061" s="39"/>
      <c r="D1061" s="39"/>
      <c r="E1061" s="39"/>
      <c r="F1061" s="39"/>
      <c r="G1061" s="39"/>
      <c r="H1061" s="39"/>
      <c r="I1061" s="39"/>
      <c r="J1061" s="39"/>
      <c r="K1061" s="39"/>
      <c r="L1061" s="51"/>
      <c r="M1061" s="51"/>
      <c r="N1061" s="51"/>
      <c r="O1061" s="51"/>
      <c r="P1061" s="62"/>
    </row>
    <row r="1062" spans="1:16" ht="99.75" customHeight="1" hidden="1">
      <c r="A1062" s="106"/>
      <c r="B1062" s="3"/>
      <c r="C1062" s="39"/>
      <c r="D1062" s="39"/>
      <c r="E1062" s="39"/>
      <c r="F1062" s="39"/>
      <c r="G1062" s="39"/>
      <c r="H1062" s="39"/>
      <c r="I1062" s="39"/>
      <c r="J1062" s="39"/>
      <c r="K1062" s="39"/>
      <c r="L1062" s="51"/>
      <c r="M1062" s="51"/>
      <c r="N1062" s="51"/>
      <c r="O1062" s="51"/>
      <c r="P1062" s="62"/>
    </row>
    <row r="1063" spans="1:16" ht="99.75" customHeight="1" hidden="1">
      <c r="A1063" s="106"/>
      <c r="B1063" s="3"/>
      <c r="C1063" s="39"/>
      <c r="D1063" s="39"/>
      <c r="E1063" s="39"/>
      <c r="F1063" s="39"/>
      <c r="G1063" s="39"/>
      <c r="H1063" s="39"/>
      <c r="I1063" s="39"/>
      <c r="J1063" s="39"/>
      <c r="K1063" s="39"/>
      <c r="L1063" s="110"/>
      <c r="M1063" s="110"/>
      <c r="N1063" s="110"/>
      <c r="O1063" s="110"/>
      <c r="P1063" s="62"/>
    </row>
    <row r="1064" spans="1:16" ht="99.75" customHeight="1" hidden="1">
      <c r="A1064" s="106"/>
      <c r="B1064" s="3"/>
      <c r="C1064" s="39"/>
      <c r="D1064" s="39"/>
      <c r="E1064" s="39"/>
      <c r="F1064" s="39"/>
      <c r="G1064" s="39"/>
      <c r="H1064" s="39"/>
      <c r="I1064" s="39"/>
      <c r="J1064" s="39"/>
      <c r="K1064" s="39"/>
      <c r="L1064" s="51"/>
      <c r="M1064" s="51"/>
      <c r="N1064" s="51"/>
      <c r="O1064" s="51"/>
      <c r="P1064" s="62"/>
    </row>
    <row r="1065" spans="1:16" ht="99.75" customHeight="1" hidden="1">
      <c r="A1065" s="106"/>
      <c r="B1065" s="3"/>
      <c r="C1065" s="39"/>
      <c r="D1065" s="39"/>
      <c r="E1065" s="39"/>
      <c r="F1065" s="39"/>
      <c r="G1065" s="39"/>
      <c r="H1065" s="39"/>
      <c r="I1065" s="39"/>
      <c r="J1065" s="39"/>
      <c r="K1065" s="39"/>
      <c r="L1065" s="51"/>
      <c r="M1065" s="51"/>
      <c r="N1065" s="51"/>
      <c r="O1065" s="51"/>
      <c r="P1065" s="62"/>
    </row>
    <row r="1066" spans="1:16" ht="99.75" customHeight="1" hidden="1">
      <c r="A1066" s="106"/>
      <c r="B1066" s="3"/>
      <c r="C1066" s="39"/>
      <c r="D1066" s="39"/>
      <c r="E1066" s="39"/>
      <c r="F1066" s="39"/>
      <c r="G1066" s="39"/>
      <c r="H1066" s="39"/>
      <c r="I1066" s="39"/>
      <c r="J1066" s="39"/>
      <c r="K1066" s="39"/>
      <c r="L1066" s="51"/>
      <c r="M1066" s="51"/>
      <c r="N1066" s="51"/>
      <c r="O1066" s="51"/>
      <c r="P1066" s="62"/>
    </row>
    <row r="1067" spans="1:16" ht="99.75" customHeight="1" hidden="1">
      <c r="A1067" s="106"/>
      <c r="B1067" s="3"/>
      <c r="C1067" s="39"/>
      <c r="D1067" s="39"/>
      <c r="E1067" s="39"/>
      <c r="F1067" s="39"/>
      <c r="G1067" s="39"/>
      <c r="H1067" s="39"/>
      <c r="I1067" s="39"/>
      <c r="J1067" s="39"/>
      <c r="K1067" s="39"/>
      <c r="L1067" s="51"/>
      <c r="M1067" s="51"/>
      <c r="N1067" s="51"/>
      <c r="O1067" s="51"/>
      <c r="P1067" s="62"/>
    </row>
    <row r="1068" spans="1:16" ht="99.75" customHeight="1" hidden="1">
      <c r="A1068" s="106"/>
      <c r="B1068" s="3"/>
      <c r="C1068" s="39"/>
      <c r="D1068" s="39"/>
      <c r="E1068" s="39"/>
      <c r="F1068" s="39"/>
      <c r="G1068" s="39"/>
      <c r="H1068" s="39"/>
      <c r="I1068" s="39"/>
      <c r="J1068" s="39"/>
      <c r="K1068" s="39"/>
      <c r="L1068" s="51"/>
      <c r="M1068" s="51"/>
      <c r="N1068" s="51"/>
      <c r="O1068" s="51"/>
      <c r="P1068" s="62"/>
    </row>
    <row r="1069" spans="1:16" ht="99.75" customHeight="1" hidden="1">
      <c r="A1069" s="106"/>
      <c r="B1069" s="3"/>
      <c r="C1069" s="39"/>
      <c r="D1069" s="39"/>
      <c r="E1069" s="39"/>
      <c r="F1069" s="39"/>
      <c r="G1069" s="39"/>
      <c r="H1069" s="39"/>
      <c r="I1069" s="39"/>
      <c r="J1069" s="39"/>
      <c r="K1069" s="39"/>
      <c r="L1069" s="51"/>
      <c r="M1069" s="51"/>
      <c r="N1069" s="51"/>
      <c r="O1069" s="51"/>
      <c r="P1069" s="62"/>
    </row>
    <row r="1070" spans="1:16" ht="99.75" customHeight="1" hidden="1">
      <c r="A1070" s="106"/>
      <c r="B1070" s="3"/>
      <c r="C1070" s="39"/>
      <c r="D1070" s="39"/>
      <c r="E1070" s="39"/>
      <c r="F1070" s="39"/>
      <c r="G1070" s="39"/>
      <c r="H1070" s="39"/>
      <c r="I1070" s="39"/>
      <c r="J1070" s="39"/>
      <c r="K1070" s="39"/>
      <c r="L1070" s="51"/>
      <c r="M1070" s="51"/>
      <c r="N1070" s="51"/>
      <c r="O1070" s="51"/>
      <c r="P1070" s="112"/>
    </row>
    <row r="1071" spans="1:16" ht="99.75" customHeight="1" hidden="1">
      <c r="A1071" s="106"/>
      <c r="B1071" s="3"/>
      <c r="C1071" s="39"/>
      <c r="D1071" s="39"/>
      <c r="E1071" s="39"/>
      <c r="F1071" s="39"/>
      <c r="G1071" s="39"/>
      <c r="H1071" s="39"/>
      <c r="I1071" s="39"/>
      <c r="J1071" s="39"/>
      <c r="K1071" s="39"/>
      <c r="L1071" s="51"/>
      <c r="M1071" s="51"/>
      <c r="N1071" s="51"/>
      <c r="O1071" s="51"/>
      <c r="P1071" s="62"/>
    </row>
    <row r="1072" spans="1:16" ht="99.75" customHeight="1" hidden="1">
      <c r="A1072" s="106"/>
      <c r="B1072" s="3"/>
      <c r="C1072" s="39"/>
      <c r="D1072" s="39"/>
      <c r="E1072" s="39"/>
      <c r="F1072" s="39"/>
      <c r="G1072" s="39"/>
      <c r="H1072" s="39"/>
      <c r="I1072" s="39"/>
      <c r="J1072" s="39"/>
      <c r="K1072" s="39"/>
      <c r="L1072" s="110"/>
      <c r="M1072" s="110"/>
      <c r="N1072" s="110"/>
      <c r="O1072" s="110"/>
      <c r="P1072" s="62"/>
    </row>
    <row r="1073" spans="1:16" ht="99.75" customHeight="1" hidden="1">
      <c r="A1073" s="106"/>
      <c r="B1073" s="3"/>
      <c r="C1073" s="39"/>
      <c r="D1073" s="39"/>
      <c r="E1073" s="39"/>
      <c r="F1073" s="39"/>
      <c r="G1073" s="39"/>
      <c r="H1073" s="39"/>
      <c r="I1073" s="39"/>
      <c r="J1073" s="39"/>
      <c r="K1073" s="39"/>
      <c r="L1073" s="51"/>
      <c r="M1073" s="51"/>
      <c r="N1073" s="51"/>
      <c r="O1073" s="51"/>
      <c r="P1073" s="62"/>
    </row>
    <row r="1074" spans="1:16" ht="99.75" customHeight="1" hidden="1">
      <c r="A1074" s="106"/>
      <c r="B1074" s="3"/>
      <c r="C1074" s="39"/>
      <c r="D1074" s="39"/>
      <c r="E1074" s="39"/>
      <c r="F1074" s="39"/>
      <c r="G1074" s="39"/>
      <c r="H1074" s="39"/>
      <c r="I1074" s="39"/>
      <c r="J1074" s="39"/>
      <c r="K1074" s="39"/>
      <c r="L1074" s="51"/>
      <c r="M1074" s="51"/>
      <c r="N1074" s="51"/>
      <c r="O1074" s="51"/>
      <c r="P1074" s="62"/>
    </row>
    <row r="1075" spans="1:16" ht="99.75" customHeight="1" hidden="1">
      <c r="A1075" s="106"/>
      <c r="B1075" s="3"/>
      <c r="C1075" s="39"/>
      <c r="D1075" s="39"/>
      <c r="E1075" s="39"/>
      <c r="F1075" s="39"/>
      <c r="G1075" s="39"/>
      <c r="H1075" s="39"/>
      <c r="I1075" s="39"/>
      <c r="J1075" s="39"/>
      <c r="K1075" s="39"/>
      <c r="L1075" s="51"/>
      <c r="M1075" s="51"/>
      <c r="N1075" s="51"/>
      <c r="O1075" s="51"/>
      <c r="P1075" s="62"/>
    </row>
    <row r="1076" spans="1:16" ht="99.75" customHeight="1" hidden="1">
      <c r="A1076" s="106"/>
      <c r="B1076" s="3"/>
      <c r="C1076" s="39"/>
      <c r="D1076" s="39"/>
      <c r="E1076" s="39"/>
      <c r="F1076" s="39"/>
      <c r="G1076" s="39"/>
      <c r="H1076" s="39"/>
      <c r="I1076" s="39"/>
      <c r="J1076" s="39"/>
      <c r="K1076" s="39"/>
      <c r="L1076" s="51"/>
      <c r="M1076" s="51"/>
      <c r="N1076" s="51"/>
      <c r="O1076" s="51"/>
      <c r="P1076" s="62"/>
    </row>
    <row r="1077" spans="1:16" ht="99.75" customHeight="1" hidden="1">
      <c r="A1077" s="106"/>
      <c r="B1077" s="3"/>
      <c r="C1077" s="39"/>
      <c r="D1077" s="39"/>
      <c r="E1077" s="39"/>
      <c r="F1077" s="39"/>
      <c r="G1077" s="39"/>
      <c r="H1077" s="39"/>
      <c r="I1077" s="39"/>
      <c r="J1077" s="39"/>
      <c r="K1077" s="39"/>
      <c r="L1077" s="51"/>
      <c r="M1077" s="51"/>
      <c r="N1077" s="51"/>
      <c r="O1077" s="51"/>
      <c r="P1077" s="112"/>
    </row>
    <row r="1078" spans="1:16" ht="99.75" customHeight="1" hidden="1">
      <c r="A1078" s="106"/>
      <c r="B1078" s="3"/>
      <c r="C1078" s="39"/>
      <c r="D1078" s="39"/>
      <c r="E1078" s="39"/>
      <c r="F1078" s="39"/>
      <c r="G1078" s="39"/>
      <c r="H1078" s="39"/>
      <c r="I1078" s="39"/>
      <c r="J1078" s="39"/>
      <c r="K1078" s="39"/>
      <c r="L1078" s="110"/>
      <c r="M1078" s="110"/>
      <c r="N1078" s="110"/>
      <c r="O1078" s="110"/>
      <c r="P1078" s="62"/>
    </row>
    <row r="1079" spans="1:16" ht="99.75" customHeight="1" hidden="1">
      <c r="A1079" s="106"/>
      <c r="B1079" s="3"/>
      <c r="C1079" s="39"/>
      <c r="D1079" s="39"/>
      <c r="E1079" s="39"/>
      <c r="F1079" s="39"/>
      <c r="G1079" s="39"/>
      <c r="H1079" s="39"/>
      <c r="I1079" s="39"/>
      <c r="J1079" s="39"/>
      <c r="K1079" s="39"/>
      <c r="L1079" s="1"/>
      <c r="M1079" s="1"/>
      <c r="N1079" s="1"/>
      <c r="O1079" s="1"/>
      <c r="P1079" s="62"/>
    </row>
    <row r="1080" spans="1:16" ht="99.75" customHeight="1" hidden="1">
      <c r="A1080" s="106"/>
      <c r="B1080" s="3"/>
      <c r="C1080" s="39"/>
      <c r="D1080" s="39"/>
      <c r="E1080" s="39"/>
      <c r="F1080" s="39"/>
      <c r="G1080" s="39"/>
      <c r="H1080" s="39"/>
      <c r="I1080" s="39"/>
      <c r="J1080" s="39"/>
      <c r="K1080" s="39"/>
      <c r="L1080" s="51"/>
      <c r="M1080" s="51"/>
      <c r="N1080" s="51"/>
      <c r="O1080" s="51"/>
      <c r="P1080" s="62"/>
    </row>
    <row r="1081" spans="1:16" ht="99.75" customHeight="1" hidden="1">
      <c r="A1081" s="106"/>
      <c r="B1081" s="3"/>
      <c r="C1081" s="39"/>
      <c r="D1081" s="39"/>
      <c r="E1081" s="39"/>
      <c r="F1081" s="39"/>
      <c r="G1081" s="39"/>
      <c r="H1081" s="39"/>
      <c r="I1081" s="39"/>
      <c r="J1081" s="39"/>
      <c r="K1081" s="39"/>
      <c r="L1081" s="51"/>
      <c r="M1081" s="51"/>
      <c r="N1081" s="51"/>
      <c r="O1081" s="51"/>
      <c r="P1081" s="62"/>
    </row>
    <row r="1082" spans="1:16" ht="99.75" customHeight="1" hidden="1">
      <c r="A1082" s="106"/>
      <c r="B1082" s="3"/>
      <c r="C1082" s="39"/>
      <c r="D1082" s="39"/>
      <c r="E1082" s="39"/>
      <c r="F1082" s="39"/>
      <c r="G1082" s="39"/>
      <c r="H1082" s="39"/>
      <c r="I1082" s="39"/>
      <c r="J1082" s="39"/>
      <c r="K1082" s="39"/>
      <c r="L1082" s="51"/>
      <c r="M1082" s="51"/>
      <c r="N1082" s="51"/>
      <c r="O1082" s="51"/>
      <c r="P1082" s="62"/>
    </row>
    <row r="1083" spans="1:16" ht="99.75" customHeight="1" hidden="1">
      <c r="A1083" s="106"/>
      <c r="B1083" s="3"/>
      <c r="C1083" s="39"/>
      <c r="D1083" s="39"/>
      <c r="E1083" s="39"/>
      <c r="F1083" s="39"/>
      <c r="G1083" s="39"/>
      <c r="H1083" s="39"/>
      <c r="I1083" s="39"/>
      <c r="J1083" s="39"/>
      <c r="K1083" s="39"/>
      <c r="L1083" s="115"/>
      <c r="M1083" s="115"/>
      <c r="N1083" s="115"/>
      <c r="O1083" s="115"/>
      <c r="P1083" s="62"/>
    </row>
    <row r="1084" spans="1:16" ht="99.75" customHeight="1" hidden="1">
      <c r="A1084" s="106"/>
      <c r="B1084" s="3"/>
      <c r="C1084" s="39"/>
      <c r="D1084" s="39"/>
      <c r="E1084" s="39"/>
      <c r="F1084" s="39"/>
      <c r="G1084" s="39"/>
      <c r="H1084" s="39"/>
      <c r="I1084" s="39"/>
      <c r="J1084" s="39"/>
      <c r="K1084" s="39"/>
      <c r="L1084" s="51"/>
      <c r="M1084" s="51"/>
      <c r="N1084" s="51"/>
      <c r="O1084" s="51"/>
      <c r="P1084" s="62"/>
    </row>
    <row r="1085" spans="1:16" ht="99.75" customHeight="1" hidden="1">
      <c r="A1085" s="106"/>
      <c r="B1085" s="3"/>
      <c r="C1085" s="39"/>
      <c r="D1085" s="39"/>
      <c r="E1085" s="39"/>
      <c r="F1085" s="39"/>
      <c r="G1085" s="39"/>
      <c r="H1085" s="39"/>
      <c r="I1085" s="39"/>
      <c r="J1085" s="39"/>
      <c r="K1085" s="39"/>
      <c r="L1085" s="51"/>
      <c r="M1085" s="51"/>
      <c r="N1085" s="51"/>
      <c r="O1085" s="51"/>
      <c r="P1085" s="62"/>
    </row>
    <row r="1086" spans="1:16" ht="99.75" customHeight="1" hidden="1">
      <c r="A1086" s="106"/>
      <c r="B1086" s="3"/>
      <c r="C1086" s="39"/>
      <c r="D1086" s="39"/>
      <c r="E1086" s="39"/>
      <c r="F1086" s="39"/>
      <c r="G1086" s="39"/>
      <c r="H1086" s="39"/>
      <c r="I1086" s="39"/>
      <c r="J1086" s="39"/>
      <c r="K1086" s="39"/>
      <c r="L1086" s="110"/>
      <c r="M1086" s="110"/>
      <c r="N1086" s="110"/>
      <c r="O1086" s="110"/>
      <c r="P1086" s="62"/>
    </row>
    <row r="1087" spans="1:16" ht="99.75" customHeight="1" hidden="1">
      <c r="A1087" s="106"/>
      <c r="B1087" s="3"/>
      <c r="C1087" s="39"/>
      <c r="D1087" s="39"/>
      <c r="E1087" s="39"/>
      <c r="F1087" s="39"/>
      <c r="G1087" s="39"/>
      <c r="H1087" s="39"/>
      <c r="I1087" s="39"/>
      <c r="J1087" s="39"/>
      <c r="K1087" s="39"/>
      <c r="L1087" s="51"/>
      <c r="M1087" s="51"/>
      <c r="N1087" s="51"/>
      <c r="O1087" s="51"/>
      <c r="P1087" s="62"/>
    </row>
    <row r="1088" spans="1:16" ht="99.75" customHeight="1" hidden="1">
      <c r="A1088" s="106"/>
      <c r="B1088" s="3"/>
      <c r="C1088" s="39"/>
      <c r="D1088" s="39"/>
      <c r="E1088" s="39"/>
      <c r="F1088" s="39"/>
      <c r="G1088" s="39"/>
      <c r="H1088" s="39"/>
      <c r="I1088" s="39"/>
      <c r="J1088" s="39"/>
      <c r="K1088" s="39"/>
      <c r="L1088" s="51"/>
      <c r="M1088" s="51"/>
      <c r="N1088" s="51"/>
      <c r="O1088" s="51"/>
      <c r="P1088" s="62"/>
    </row>
    <row r="1089" spans="1:16" ht="99.75" customHeight="1" hidden="1">
      <c r="A1089" s="106"/>
      <c r="B1089" s="3"/>
      <c r="C1089" s="39"/>
      <c r="D1089" s="39"/>
      <c r="E1089" s="39"/>
      <c r="F1089" s="39"/>
      <c r="G1089" s="39"/>
      <c r="H1089" s="39"/>
      <c r="I1089" s="39"/>
      <c r="J1089" s="39"/>
      <c r="K1089" s="39"/>
      <c r="L1089" s="51"/>
      <c r="M1089" s="51"/>
      <c r="N1089" s="51"/>
      <c r="O1089" s="51"/>
      <c r="P1089" s="62"/>
    </row>
    <row r="1090" spans="1:16" ht="99.75" customHeight="1" hidden="1">
      <c r="A1090" s="106"/>
      <c r="B1090" s="3"/>
      <c r="C1090" s="39"/>
      <c r="D1090" s="39"/>
      <c r="E1090" s="39"/>
      <c r="F1090" s="39"/>
      <c r="G1090" s="39"/>
      <c r="H1090" s="39"/>
      <c r="I1090" s="39"/>
      <c r="J1090" s="39"/>
      <c r="K1090" s="39"/>
      <c r="L1090" s="51"/>
      <c r="M1090" s="51"/>
      <c r="N1090" s="51"/>
      <c r="O1090" s="51"/>
      <c r="P1090" s="62"/>
    </row>
    <row r="1091" spans="1:16" ht="99.75" customHeight="1">
      <c r="A1091" s="106"/>
      <c r="B1091" s="3" t="s">
        <v>46</v>
      </c>
      <c r="C1091" s="39"/>
      <c r="D1091" s="39"/>
      <c r="E1091" s="39"/>
      <c r="F1091" s="39"/>
      <c r="G1091" s="39"/>
      <c r="H1091" s="39"/>
      <c r="I1091" s="39"/>
      <c r="J1091" s="39"/>
      <c r="K1091" s="39"/>
      <c r="L1091" s="110"/>
      <c r="M1091" s="110"/>
      <c r="N1091" s="110"/>
      <c r="O1091" s="110"/>
      <c r="P1091" s="161" t="s">
        <v>2101</v>
      </c>
    </row>
    <row r="1092" spans="1:16" ht="99.75" customHeight="1">
      <c r="A1092" s="106"/>
      <c r="B1092" s="3" t="s">
        <v>490</v>
      </c>
      <c r="C1092" s="39">
        <v>110122.8</v>
      </c>
      <c r="D1092" s="39">
        <v>86688.8</v>
      </c>
      <c r="E1092" s="39">
        <v>0</v>
      </c>
      <c r="F1092" s="39">
        <v>0</v>
      </c>
      <c r="G1092" s="39">
        <v>0</v>
      </c>
      <c r="H1092" s="39">
        <v>0</v>
      </c>
      <c r="I1092" s="39">
        <f>SUM(C1092,E1092,G1092)</f>
        <v>110122.8</v>
      </c>
      <c r="J1092" s="39">
        <f>SUM(D1092,F1092,H1092)</f>
        <v>86688.8</v>
      </c>
      <c r="K1092" s="39">
        <v>86688.8</v>
      </c>
      <c r="L1092" s="51"/>
      <c r="M1092" s="51"/>
      <c r="N1092" s="51"/>
      <c r="O1092" s="51"/>
      <c r="P1092" s="161"/>
    </row>
    <row r="1093" spans="1:16" ht="99.75" customHeight="1" hidden="1">
      <c r="A1093" s="106"/>
      <c r="B1093" s="109"/>
      <c r="C1093" s="39"/>
      <c r="D1093" s="39"/>
      <c r="E1093" s="39"/>
      <c r="F1093" s="39"/>
      <c r="G1093" s="39"/>
      <c r="H1093" s="39"/>
      <c r="I1093" s="39"/>
      <c r="J1093" s="39"/>
      <c r="K1093" s="39"/>
      <c r="L1093" s="51"/>
      <c r="M1093" s="51"/>
      <c r="N1093" s="51"/>
      <c r="O1093" s="51"/>
      <c r="P1093" s="161"/>
    </row>
    <row r="1094" spans="1:16" ht="99.75" customHeight="1" hidden="1">
      <c r="A1094" s="106"/>
      <c r="B1094" s="109"/>
      <c r="C1094" s="39"/>
      <c r="D1094" s="39"/>
      <c r="E1094" s="39"/>
      <c r="F1094" s="39"/>
      <c r="G1094" s="39"/>
      <c r="H1094" s="39"/>
      <c r="I1094" s="39"/>
      <c r="J1094" s="39"/>
      <c r="K1094" s="39"/>
      <c r="L1094" s="51"/>
      <c r="M1094" s="51"/>
      <c r="N1094" s="51"/>
      <c r="O1094" s="51"/>
      <c r="P1094" s="161"/>
    </row>
    <row r="1095" spans="1:16" ht="99.75" customHeight="1" hidden="1">
      <c r="A1095" s="106"/>
      <c r="B1095" s="3"/>
      <c r="C1095" s="39"/>
      <c r="D1095" s="39"/>
      <c r="E1095" s="39"/>
      <c r="F1095" s="39"/>
      <c r="G1095" s="39"/>
      <c r="H1095" s="39"/>
      <c r="I1095" s="39"/>
      <c r="J1095" s="39"/>
      <c r="K1095" s="39"/>
      <c r="L1095" s="110"/>
      <c r="M1095" s="110"/>
      <c r="N1095" s="110"/>
      <c r="O1095" s="110"/>
      <c r="P1095" s="62"/>
    </row>
    <row r="1096" spans="1:16" ht="99.75" customHeight="1" hidden="1">
      <c r="A1096" s="106"/>
      <c r="B1096" s="3" t="s">
        <v>2076</v>
      </c>
      <c r="C1096" s="39"/>
      <c r="D1096" s="39"/>
      <c r="E1096" s="39"/>
      <c r="F1096" s="39"/>
      <c r="G1096" s="39"/>
      <c r="H1096" s="39"/>
      <c r="I1096" s="39"/>
      <c r="J1096" s="39"/>
      <c r="K1096" s="39"/>
      <c r="L1096" s="51"/>
      <c r="M1096" s="51"/>
      <c r="N1096" s="51"/>
      <c r="O1096" s="51"/>
      <c r="P1096" s="62"/>
    </row>
    <row r="1097" spans="1:16" ht="99.75" customHeight="1" hidden="1">
      <c r="A1097" s="106"/>
      <c r="B1097" s="3" t="s">
        <v>490</v>
      </c>
      <c r="C1097" s="39">
        <v>0</v>
      </c>
      <c r="D1097" s="39">
        <v>0</v>
      </c>
      <c r="E1097" s="39">
        <v>0</v>
      </c>
      <c r="F1097" s="39">
        <v>0</v>
      </c>
      <c r="G1097" s="39">
        <v>0</v>
      </c>
      <c r="H1097" s="39">
        <v>0</v>
      </c>
      <c r="I1097" s="39">
        <f>SUM(C1097,E1097,G1097)</f>
        <v>0</v>
      </c>
      <c r="J1097" s="39">
        <f>SUM(D1097,F1097,H1097)</f>
        <v>0</v>
      </c>
      <c r="K1097" s="39">
        <v>0</v>
      </c>
      <c r="L1097" s="51"/>
      <c r="M1097" s="51"/>
      <c r="N1097" s="51"/>
      <c r="O1097" s="51"/>
      <c r="P1097" s="62"/>
    </row>
    <row r="1098" spans="1:16" ht="99.75" customHeight="1">
      <c r="A1098" s="106"/>
      <c r="B1098" s="3" t="s">
        <v>60</v>
      </c>
      <c r="C1098" s="39"/>
      <c r="D1098" s="39"/>
      <c r="E1098" s="39"/>
      <c r="F1098" s="39"/>
      <c r="G1098" s="39"/>
      <c r="H1098" s="39"/>
      <c r="I1098" s="39"/>
      <c r="J1098" s="39"/>
      <c r="K1098" s="39"/>
      <c r="L1098" s="110"/>
      <c r="M1098" s="110"/>
      <c r="N1098" s="110"/>
      <c r="O1098" s="110"/>
      <c r="P1098" s="62"/>
    </row>
    <row r="1099" spans="1:16" ht="99.75" customHeight="1">
      <c r="A1099" s="1"/>
      <c r="B1099" s="3" t="s">
        <v>490</v>
      </c>
      <c r="C1099" s="39">
        <v>46638.2</v>
      </c>
      <c r="D1099" s="39">
        <v>46638.2</v>
      </c>
      <c r="E1099" s="39">
        <v>0</v>
      </c>
      <c r="F1099" s="39">
        <v>0</v>
      </c>
      <c r="G1099" s="39">
        <v>0</v>
      </c>
      <c r="H1099" s="39">
        <v>0</v>
      </c>
      <c r="I1099" s="39">
        <f>SUM(C1099,E1099,G1099)</f>
        <v>46638.2</v>
      </c>
      <c r="J1099" s="39">
        <f>SUM(D1099,F1099,H1099)</f>
        <v>46638.2</v>
      </c>
      <c r="K1099" s="39">
        <v>46638.2</v>
      </c>
      <c r="L1099" s="1"/>
      <c r="M1099" s="1"/>
      <c r="N1099" s="1"/>
      <c r="O1099" s="1"/>
      <c r="P1099" s="62" t="s">
        <v>2196</v>
      </c>
    </row>
    <row r="1100" spans="1:16" ht="99.75" customHeight="1" hidden="1">
      <c r="A1100" s="1"/>
      <c r="B1100" s="3"/>
      <c r="C1100" s="39"/>
      <c r="D1100" s="39"/>
      <c r="E1100" s="39"/>
      <c r="F1100" s="39"/>
      <c r="G1100" s="39"/>
      <c r="H1100" s="39"/>
      <c r="I1100" s="39"/>
      <c r="J1100" s="39"/>
      <c r="K1100" s="39"/>
      <c r="L1100" s="51"/>
      <c r="M1100" s="51"/>
      <c r="N1100" s="51"/>
      <c r="O1100" s="51"/>
      <c r="P1100" s="62"/>
    </row>
    <row r="1101" spans="1:16" ht="99.75" customHeight="1" hidden="1">
      <c r="A1101" s="1"/>
      <c r="B1101" s="3"/>
      <c r="C1101" s="39"/>
      <c r="D1101" s="39"/>
      <c r="E1101" s="39"/>
      <c r="F1101" s="39"/>
      <c r="G1101" s="39"/>
      <c r="H1101" s="39"/>
      <c r="I1101" s="39"/>
      <c r="J1101" s="39"/>
      <c r="K1101" s="39"/>
      <c r="L1101" s="51"/>
      <c r="M1101" s="51"/>
      <c r="N1101" s="51"/>
      <c r="O1101" s="51"/>
      <c r="P1101" s="62"/>
    </row>
    <row r="1102" spans="1:16" ht="99.75" customHeight="1">
      <c r="A1102" s="106" t="s">
        <v>56</v>
      </c>
      <c r="B1102" s="6" t="s">
        <v>187</v>
      </c>
      <c r="C1102" s="38">
        <f>SUM(C1104:C1110)</f>
        <v>392324.3</v>
      </c>
      <c r="D1102" s="38">
        <f>SUM(D1104:D1110)</f>
        <v>322694.9</v>
      </c>
      <c r="E1102" s="39"/>
      <c r="F1102" s="39"/>
      <c r="G1102" s="39"/>
      <c r="H1102" s="39"/>
      <c r="I1102" s="38">
        <f>SUM(C1102,E1102,G1102)</f>
        <v>392324.3</v>
      </c>
      <c r="J1102" s="38">
        <f>SUM(D1102,F1102,H1102)</f>
        <v>322694.9</v>
      </c>
      <c r="K1102" s="38">
        <f>SUM(K1104:K1110)</f>
        <v>322694.9</v>
      </c>
      <c r="L1102" s="110"/>
      <c r="M1102" s="110"/>
      <c r="N1102" s="110"/>
      <c r="O1102" s="110"/>
      <c r="P1102" s="62"/>
    </row>
    <row r="1103" spans="1:16" ht="99.75" customHeight="1">
      <c r="A1103" s="1"/>
      <c r="B1103" s="3" t="s">
        <v>67</v>
      </c>
      <c r="C1103" s="39"/>
      <c r="D1103" s="39"/>
      <c r="E1103" s="39"/>
      <c r="F1103" s="39"/>
      <c r="G1103" s="39"/>
      <c r="H1103" s="39"/>
      <c r="I1103" s="39"/>
      <c r="J1103" s="39"/>
      <c r="K1103" s="39"/>
      <c r="L1103" s="51"/>
      <c r="M1103" s="51"/>
      <c r="N1103" s="51"/>
      <c r="O1103" s="51"/>
      <c r="P1103" s="114"/>
    </row>
    <row r="1104" spans="1:16" ht="99.75" customHeight="1">
      <c r="A1104" s="106"/>
      <c r="B1104" s="3" t="s">
        <v>43</v>
      </c>
      <c r="C1104" s="39"/>
      <c r="D1104" s="39"/>
      <c r="E1104" s="39"/>
      <c r="F1104" s="39"/>
      <c r="G1104" s="39"/>
      <c r="H1104" s="39"/>
      <c r="I1104" s="39"/>
      <c r="J1104" s="39"/>
      <c r="K1104" s="39"/>
      <c r="L1104" s="51"/>
      <c r="M1104" s="51"/>
      <c r="N1104" s="51"/>
      <c r="O1104" s="51"/>
      <c r="P1104" s="62" t="s">
        <v>2197</v>
      </c>
    </row>
    <row r="1105" spans="1:16" ht="99.75" customHeight="1" hidden="1">
      <c r="A1105" s="106"/>
      <c r="B1105" s="3"/>
      <c r="C1105" s="39"/>
      <c r="D1105" s="39"/>
      <c r="E1105" s="39"/>
      <c r="F1105" s="39"/>
      <c r="G1105" s="39"/>
      <c r="H1105" s="39"/>
      <c r="I1105" s="39"/>
      <c r="J1105" s="39"/>
      <c r="K1105" s="39"/>
      <c r="L1105" s="51"/>
      <c r="M1105" s="51"/>
      <c r="N1105" s="51"/>
      <c r="O1105" s="51"/>
      <c r="P1105" s="62"/>
    </row>
    <row r="1106" spans="1:16" ht="99.75" customHeight="1">
      <c r="A1106" s="106"/>
      <c r="B1106" s="3" t="s">
        <v>491</v>
      </c>
      <c r="C1106" s="39">
        <v>392324.3</v>
      </c>
      <c r="D1106" s="39">
        <v>322694.9</v>
      </c>
      <c r="E1106" s="39">
        <v>0</v>
      </c>
      <c r="F1106" s="39">
        <v>0</v>
      </c>
      <c r="G1106" s="39">
        <v>0</v>
      </c>
      <c r="H1106" s="39">
        <v>0</v>
      </c>
      <c r="I1106" s="39">
        <f>SUM(C1106,E1106,G1106)</f>
        <v>392324.3</v>
      </c>
      <c r="J1106" s="39">
        <v>322694.9</v>
      </c>
      <c r="K1106" s="39">
        <v>322694.9</v>
      </c>
      <c r="L1106" s="51"/>
      <c r="M1106" s="51"/>
      <c r="N1106" s="51"/>
      <c r="O1106" s="51"/>
      <c r="P1106" s="62" t="s">
        <v>2198</v>
      </c>
    </row>
    <row r="1107" spans="1:16" ht="99.75" customHeight="1" hidden="1">
      <c r="A1107" s="1"/>
      <c r="B1107" s="3"/>
      <c r="C1107" s="39"/>
      <c r="D1107" s="39"/>
      <c r="E1107" s="39"/>
      <c r="F1107" s="39"/>
      <c r="G1107" s="39"/>
      <c r="H1107" s="39"/>
      <c r="I1107" s="39"/>
      <c r="J1107" s="39"/>
      <c r="K1107" s="39"/>
      <c r="L1107" s="110"/>
      <c r="M1107" s="110"/>
      <c r="N1107" s="110"/>
      <c r="O1107" s="110"/>
      <c r="P1107" s="62"/>
    </row>
    <row r="1108" spans="1:16" ht="99.75" customHeight="1" hidden="1">
      <c r="A1108" s="1"/>
      <c r="B1108" s="3"/>
      <c r="C1108" s="39"/>
      <c r="D1108" s="39"/>
      <c r="E1108" s="39"/>
      <c r="F1108" s="39"/>
      <c r="G1108" s="39"/>
      <c r="H1108" s="39"/>
      <c r="I1108" s="39"/>
      <c r="J1108" s="39"/>
      <c r="K1108" s="39"/>
      <c r="L1108" s="51"/>
      <c r="M1108" s="51"/>
      <c r="N1108" s="51"/>
      <c r="O1108" s="51"/>
      <c r="P1108" s="62"/>
    </row>
    <row r="1109" spans="1:16" ht="99.75" customHeight="1" hidden="1">
      <c r="A1109" s="1"/>
      <c r="B1109" s="3" t="s">
        <v>2077</v>
      </c>
      <c r="C1109" s="39"/>
      <c r="D1109" s="39"/>
      <c r="E1109" s="39"/>
      <c r="F1109" s="39"/>
      <c r="G1109" s="39"/>
      <c r="H1109" s="39"/>
      <c r="I1109" s="39"/>
      <c r="J1109" s="39"/>
      <c r="K1109" s="39"/>
      <c r="L1109" s="51"/>
      <c r="M1109" s="51"/>
      <c r="N1109" s="51"/>
      <c r="O1109" s="51"/>
      <c r="P1109" s="62"/>
    </row>
    <row r="1110" spans="1:16" ht="99.75" customHeight="1" hidden="1">
      <c r="A1110" s="1"/>
      <c r="B1110" s="3" t="s">
        <v>491</v>
      </c>
      <c r="C1110" s="39">
        <v>0</v>
      </c>
      <c r="D1110" s="39">
        <v>0</v>
      </c>
      <c r="E1110" s="39">
        <v>0</v>
      </c>
      <c r="F1110" s="39">
        <v>0</v>
      </c>
      <c r="G1110" s="39">
        <v>0</v>
      </c>
      <c r="H1110" s="39">
        <v>0</v>
      </c>
      <c r="I1110" s="39">
        <f>SUM(C1110,E1110,G1110)</f>
        <v>0</v>
      </c>
      <c r="J1110" s="39">
        <f>SUM(D1110,F1110,H1110)</f>
        <v>0</v>
      </c>
      <c r="K1110" s="39">
        <v>0</v>
      </c>
      <c r="L1110" s="51"/>
      <c r="M1110" s="51"/>
      <c r="N1110" s="51"/>
      <c r="O1110" s="51"/>
      <c r="P1110" s="62"/>
    </row>
    <row r="1111" spans="1:16" ht="99.75" customHeight="1" hidden="1">
      <c r="A1111" s="1"/>
      <c r="B1111" s="3"/>
      <c r="C1111" s="116"/>
      <c r="D1111" s="39"/>
      <c r="E1111" s="39"/>
      <c r="F1111" s="39"/>
      <c r="G1111" s="39"/>
      <c r="H1111" s="39"/>
      <c r="I1111" s="39"/>
      <c r="J1111" s="116"/>
      <c r="K1111" s="39"/>
      <c r="L1111" s="51"/>
      <c r="M1111" s="51"/>
      <c r="N1111" s="51"/>
      <c r="O1111" s="51"/>
      <c r="P1111" s="114"/>
    </row>
    <row r="1112" spans="1:16" ht="99.75" customHeight="1">
      <c r="A1112" s="106" t="s">
        <v>58</v>
      </c>
      <c r="B1112" s="6" t="s">
        <v>326</v>
      </c>
      <c r="C1112" s="38">
        <f>SUM(C1115:C1155)</f>
        <v>1266054</v>
      </c>
      <c r="D1112" s="38">
        <f>SUM(D1115:D1155)</f>
        <v>782625.4499999998</v>
      </c>
      <c r="E1112" s="39"/>
      <c r="F1112" s="39"/>
      <c r="G1112" s="39"/>
      <c r="H1112" s="39"/>
      <c r="I1112" s="38">
        <f>SUM(C1112,E1112,G1112)</f>
        <v>1266054</v>
      </c>
      <c r="J1112" s="38">
        <f>SUM(D1112,F1112,H1112)</f>
        <v>782625.4499999998</v>
      </c>
      <c r="K1112" s="38">
        <f>SUM(K1115:K1155)</f>
        <v>782625.4499999998</v>
      </c>
      <c r="L1112" s="51"/>
      <c r="M1112" s="51"/>
      <c r="N1112" s="51"/>
      <c r="O1112" s="51"/>
      <c r="P1112" s="117"/>
    </row>
    <row r="1113" spans="1:16" ht="99.75" customHeight="1">
      <c r="A1113" s="1"/>
      <c r="B1113" s="3" t="s">
        <v>50</v>
      </c>
      <c r="C1113" s="39"/>
      <c r="D1113" s="39"/>
      <c r="E1113" s="39"/>
      <c r="F1113" s="39"/>
      <c r="G1113" s="39"/>
      <c r="H1113" s="39"/>
      <c r="I1113" s="39"/>
      <c r="J1113" s="39"/>
      <c r="K1113" s="39"/>
      <c r="L1113" s="51"/>
      <c r="M1113" s="51"/>
      <c r="N1113" s="51"/>
      <c r="O1113" s="51"/>
      <c r="P1113" s="117"/>
    </row>
    <row r="1114" spans="1:16" ht="99.75" customHeight="1">
      <c r="A1114" s="106"/>
      <c r="B1114" s="3" t="s">
        <v>51</v>
      </c>
      <c r="C1114" s="39"/>
      <c r="D1114" s="39"/>
      <c r="E1114" s="39"/>
      <c r="F1114" s="39"/>
      <c r="G1114" s="39"/>
      <c r="H1114" s="39"/>
      <c r="I1114" s="39"/>
      <c r="J1114" s="39"/>
      <c r="K1114" s="39"/>
      <c r="L1114" s="51"/>
      <c r="M1114" s="51"/>
      <c r="N1114" s="51"/>
      <c r="O1114" s="51"/>
      <c r="P1114" s="62"/>
    </row>
    <row r="1115" spans="1:16" ht="99.75" customHeight="1">
      <c r="A1115" s="10"/>
      <c r="B1115" s="3" t="s">
        <v>47</v>
      </c>
      <c r="C1115" s="39">
        <v>9300</v>
      </c>
      <c r="D1115" s="39">
        <v>0</v>
      </c>
      <c r="E1115" s="39">
        <v>0</v>
      </c>
      <c r="F1115" s="39">
        <v>0</v>
      </c>
      <c r="G1115" s="39">
        <v>0</v>
      </c>
      <c r="H1115" s="39">
        <v>0</v>
      </c>
      <c r="I1115" s="39">
        <f>SUM(C1115,E1115,G1115)</f>
        <v>9300</v>
      </c>
      <c r="J1115" s="39">
        <f>SUM(D1115,F1115,H1115)</f>
        <v>0</v>
      </c>
      <c r="K1115" s="39">
        <v>0</v>
      </c>
      <c r="L1115" s="51"/>
      <c r="M1115" s="51"/>
      <c r="N1115" s="51"/>
      <c r="O1115" s="51"/>
      <c r="P1115" s="62" t="s">
        <v>1079</v>
      </c>
    </row>
    <row r="1116" spans="1:16" ht="99.75" customHeight="1" hidden="1">
      <c r="A1116" s="10"/>
      <c r="B1116" s="3" t="s">
        <v>2078</v>
      </c>
      <c r="C1116" s="39"/>
      <c r="D1116" s="39"/>
      <c r="E1116" s="39"/>
      <c r="F1116" s="39"/>
      <c r="G1116" s="39"/>
      <c r="H1116" s="39"/>
      <c r="I1116" s="39"/>
      <c r="J1116" s="39"/>
      <c r="K1116" s="39"/>
      <c r="L1116" s="51"/>
      <c r="M1116" s="51"/>
      <c r="N1116" s="51"/>
      <c r="O1116" s="51"/>
      <c r="P1116" s="112"/>
    </row>
    <row r="1117" spans="1:16" ht="99.75" customHeight="1" hidden="1">
      <c r="A1117" s="10"/>
      <c r="B1117" s="3" t="s">
        <v>2079</v>
      </c>
      <c r="C1117" s="39">
        <v>0</v>
      </c>
      <c r="D1117" s="39">
        <v>0</v>
      </c>
      <c r="E1117" s="39">
        <v>0</v>
      </c>
      <c r="F1117" s="39">
        <v>0</v>
      </c>
      <c r="G1117" s="39">
        <v>0</v>
      </c>
      <c r="H1117" s="39">
        <v>0</v>
      </c>
      <c r="I1117" s="39">
        <f>SUM(C1117,E1117,G1117)</f>
        <v>0</v>
      </c>
      <c r="J1117" s="39">
        <f>SUM(D1117,F1117,H1117)</f>
        <v>0</v>
      </c>
      <c r="K1117" s="39">
        <v>0</v>
      </c>
      <c r="L1117" s="51"/>
      <c r="M1117" s="51"/>
      <c r="N1117" s="51"/>
      <c r="O1117" s="51"/>
      <c r="P1117" s="118"/>
    </row>
    <row r="1118" spans="1:16" ht="99.75" customHeight="1">
      <c r="A1118" s="10"/>
      <c r="B1118" s="3" t="s">
        <v>492</v>
      </c>
      <c r="C1118" s="39"/>
      <c r="D1118" s="39"/>
      <c r="E1118" s="39"/>
      <c r="F1118" s="39"/>
      <c r="G1118" s="39"/>
      <c r="H1118" s="39"/>
      <c r="I1118" s="39"/>
      <c r="J1118" s="39"/>
      <c r="K1118" s="39"/>
      <c r="L1118" s="51"/>
      <c r="M1118" s="51"/>
      <c r="N1118" s="51"/>
      <c r="O1118" s="51"/>
      <c r="P1118" s="62"/>
    </row>
    <row r="1119" spans="1:16" ht="99.75" customHeight="1">
      <c r="A1119" s="10"/>
      <c r="B1119" s="3" t="s">
        <v>491</v>
      </c>
      <c r="C1119" s="39">
        <v>500000</v>
      </c>
      <c r="D1119" s="39">
        <v>368341.25</v>
      </c>
      <c r="E1119" s="39">
        <v>0</v>
      </c>
      <c r="F1119" s="39">
        <v>0</v>
      </c>
      <c r="G1119" s="39">
        <v>0</v>
      </c>
      <c r="H1119" s="39">
        <v>0</v>
      </c>
      <c r="I1119" s="39">
        <f>SUM(C1119,E1119,G1119)</f>
        <v>500000</v>
      </c>
      <c r="J1119" s="39">
        <f>SUM(D1119,F1119,H1119)</f>
        <v>368341.25</v>
      </c>
      <c r="K1119" s="39">
        <v>368341.25</v>
      </c>
      <c r="L1119" s="51"/>
      <c r="M1119" s="51"/>
      <c r="N1119" s="51"/>
      <c r="O1119" s="51"/>
      <c r="P1119" s="62" t="s">
        <v>2199</v>
      </c>
    </row>
    <row r="1120" spans="1:16" ht="99.75" customHeight="1" hidden="1">
      <c r="A1120" s="10"/>
      <c r="B1120" s="3"/>
      <c r="C1120" s="39"/>
      <c r="D1120" s="39"/>
      <c r="E1120" s="39"/>
      <c r="F1120" s="39"/>
      <c r="G1120" s="39"/>
      <c r="H1120" s="39"/>
      <c r="I1120" s="39"/>
      <c r="J1120" s="39"/>
      <c r="K1120" s="39"/>
      <c r="L1120" s="51"/>
      <c r="M1120" s="51"/>
      <c r="N1120" s="51"/>
      <c r="O1120" s="51"/>
      <c r="P1120" s="62"/>
    </row>
    <row r="1121" spans="1:16" ht="99.75" customHeight="1">
      <c r="A1121" s="10"/>
      <c r="B1121" s="3" t="s">
        <v>174</v>
      </c>
      <c r="C1121" s="39"/>
      <c r="D1121" s="39"/>
      <c r="E1121" s="39"/>
      <c r="F1121" s="39"/>
      <c r="G1121" s="39"/>
      <c r="H1121" s="39"/>
      <c r="I1121" s="39"/>
      <c r="J1121" s="39"/>
      <c r="K1121" s="39"/>
      <c r="L1121" s="51"/>
      <c r="M1121" s="51"/>
      <c r="N1121" s="51"/>
      <c r="O1121" s="51"/>
      <c r="P1121" s="112"/>
    </row>
    <row r="1122" spans="1:16" ht="99.75" customHeight="1">
      <c r="A1122" s="10"/>
      <c r="B1122" s="3" t="s">
        <v>47</v>
      </c>
      <c r="C1122" s="39">
        <v>8100</v>
      </c>
      <c r="D1122" s="39">
        <v>0</v>
      </c>
      <c r="E1122" s="39">
        <v>0</v>
      </c>
      <c r="F1122" s="39">
        <v>0</v>
      </c>
      <c r="G1122" s="39">
        <v>0</v>
      </c>
      <c r="H1122" s="39">
        <v>0</v>
      </c>
      <c r="I1122" s="39">
        <f>SUM(C1122,E1122,G1122)</f>
        <v>8100</v>
      </c>
      <c r="J1122" s="39">
        <f>SUM(D1122,F1122,H1122)</f>
        <v>0</v>
      </c>
      <c r="K1122" s="39">
        <v>0</v>
      </c>
      <c r="L1122" s="51"/>
      <c r="M1122" s="51"/>
      <c r="N1122" s="51"/>
      <c r="O1122" s="51"/>
      <c r="P1122" s="62" t="s">
        <v>2102</v>
      </c>
    </row>
    <row r="1123" spans="1:16" ht="99.75" customHeight="1" hidden="1">
      <c r="A1123" s="10"/>
      <c r="B1123" s="3" t="s">
        <v>493</v>
      </c>
      <c r="C1123" s="39">
        <v>0</v>
      </c>
      <c r="D1123" s="39">
        <v>0</v>
      </c>
      <c r="E1123" s="39">
        <v>0</v>
      </c>
      <c r="F1123" s="39">
        <v>0</v>
      </c>
      <c r="G1123" s="39">
        <v>0</v>
      </c>
      <c r="H1123" s="39">
        <v>0</v>
      </c>
      <c r="I1123" s="39">
        <f>SUM(C1123,E1123,G1123)</f>
        <v>0</v>
      </c>
      <c r="J1123" s="39">
        <f>SUM(D1123,F1123,H1123)</f>
        <v>0</v>
      </c>
      <c r="K1123" s="39">
        <v>0</v>
      </c>
      <c r="L1123" s="51"/>
      <c r="M1123" s="51"/>
      <c r="N1123" s="51"/>
      <c r="O1123" s="51"/>
      <c r="P1123" s="62"/>
    </row>
    <row r="1124" spans="1:16" ht="99.75" customHeight="1" hidden="1">
      <c r="A1124" s="10"/>
      <c r="B1124" s="3" t="s">
        <v>175</v>
      </c>
      <c r="C1124" s="39"/>
      <c r="D1124" s="39"/>
      <c r="E1124" s="39"/>
      <c r="F1124" s="39"/>
      <c r="G1124" s="39"/>
      <c r="H1124" s="39"/>
      <c r="I1124" s="39"/>
      <c r="J1124" s="39"/>
      <c r="K1124" s="39"/>
      <c r="L1124" s="51"/>
      <c r="M1124" s="51"/>
      <c r="N1124" s="51"/>
      <c r="O1124" s="51"/>
      <c r="P1124" s="62"/>
    </row>
    <row r="1125" spans="1:16" ht="99.75" customHeight="1">
      <c r="A1125" s="10"/>
      <c r="B1125" s="3" t="s">
        <v>47</v>
      </c>
      <c r="C1125" s="39">
        <v>2050</v>
      </c>
      <c r="D1125" s="39">
        <v>0</v>
      </c>
      <c r="E1125" s="39">
        <v>0</v>
      </c>
      <c r="F1125" s="39">
        <v>0</v>
      </c>
      <c r="G1125" s="39">
        <v>0</v>
      </c>
      <c r="H1125" s="39">
        <v>0</v>
      </c>
      <c r="I1125" s="39">
        <f>SUM(C1125,E1125,G1125)</f>
        <v>2050</v>
      </c>
      <c r="J1125" s="39">
        <f>SUM(D1125,F1125,H1125)</f>
        <v>0</v>
      </c>
      <c r="K1125" s="39">
        <v>0</v>
      </c>
      <c r="L1125" s="51"/>
      <c r="M1125" s="51"/>
      <c r="N1125" s="51"/>
      <c r="O1125" s="51"/>
      <c r="P1125" s="62" t="s">
        <v>2103</v>
      </c>
    </row>
    <row r="1126" spans="1:16" ht="99.75" customHeight="1" hidden="1">
      <c r="A1126" s="10"/>
      <c r="B1126" s="3" t="s">
        <v>44</v>
      </c>
      <c r="C1126" s="39"/>
      <c r="D1126" s="39">
        <v>0</v>
      </c>
      <c r="E1126" s="39">
        <v>0</v>
      </c>
      <c r="F1126" s="39">
        <v>0</v>
      </c>
      <c r="G1126" s="39">
        <v>0</v>
      </c>
      <c r="H1126" s="39">
        <v>0</v>
      </c>
      <c r="I1126" s="39">
        <f>SUM(C1126,E1126,G1126)</f>
        <v>0</v>
      </c>
      <c r="J1126" s="39">
        <f>SUM(D1126,F1126,H1126)</f>
        <v>0</v>
      </c>
      <c r="K1126" s="39">
        <v>0</v>
      </c>
      <c r="L1126" s="51"/>
      <c r="M1126" s="51"/>
      <c r="N1126" s="51"/>
      <c r="O1126" s="51"/>
      <c r="P1126" s="62"/>
    </row>
    <row r="1127" spans="1:16" ht="99.75" customHeight="1" hidden="1">
      <c r="A1127" s="10"/>
      <c r="B1127" s="3" t="s">
        <v>2080</v>
      </c>
      <c r="C1127" s="39"/>
      <c r="D1127" s="39"/>
      <c r="E1127" s="39"/>
      <c r="F1127" s="39"/>
      <c r="G1127" s="39"/>
      <c r="H1127" s="39"/>
      <c r="I1127" s="39"/>
      <c r="J1127" s="39"/>
      <c r="K1127" s="39"/>
      <c r="L1127" s="51"/>
      <c r="M1127" s="51"/>
      <c r="N1127" s="51"/>
      <c r="O1127" s="51"/>
      <c r="P1127" s="62"/>
    </row>
    <row r="1128" spans="1:16" ht="99.75" customHeight="1" hidden="1">
      <c r="A1128" s="10"/>
      <c r="B1128" s="3" t="s">
        <v>493</v>
      </c>
      <c r="C1128" s="39">
        <v>0</v>
      </c>
      <c r="D1128" s="39">
        <v>0</v>
      </c>
      <c r="E1128" s="39">
        <v>0</v>
      </c>
      <c r="F1128" s="39">
        <v>0</v>
      </c>
      <c r="G1128" s="39">
        <v>0</v>
      </c>
      <c r="H1128" s="39">
        <v>0</v>
      </c>
      <c r="I1128" s="39">
        <f>SUM(C1128,E1128,G1128)</f>
        <v>0</v>
      </c>
      <c r="J1128" s="39">
        <f>SUM(D1128,F1128,H1128)</f>
        <v>0</v>
      </c>
      <c r="K1128" s="39">
        <v>0</v>
      </c>
      <c r="L1128" s="51"/>
      <c r="M1128" s="51"/>
      <c r="N1128" s="51"/>
      <c r="O1128" s="51"/>
      <c r="P1128" s="62"/>
    </row>
    <row r="1129" spans="1:16" ht="99.75" customHeight="1" hidden="1">
      <c r="A1129" s="10"/>
      <c r="B1129" s="3" t="s">
        <v>176</v>
      </c>
      <c r="C1129" s="39"/>
      <c r="D1129" s="39"/>
      <c r="E1129" s="39"/>
      <c r="F1129" s="39"/>
      <c r="G1129" s="39"/>
      <c r="H1129" s="39"/>
      <c r="I1129" s="39"/>
      <c r="J1129" s="39"/>
      <c r="K1129" s="39"/>
      <c r="L1129" s="51"/>
      <c r="M1129" s="51"/>
      <c r="N1129" s="51"/>
      <c r="O1129" s="51"/>
      <c r="P1129" s="62"/>
    </row>
    <row r="1130" spans="1:16" ht="99.75" customHeight="1" hidden="1">
      <c r="A1130" s="10"/>
      <c r="B1130" s="3" t="s">
        <v>47</v>
      </c>
      <c r="C1130" s="39">
        <v>0</v>
      </c>
      <c r="D1130" s="39">
        <v>0</v>
      </c>
      <c r="E1130" s="39">
        <v>0</v>
      </c>
      <c r="F1130" s="39">
        <v>0</v>
      </c>
      <c r="G1130" s="39">
        <v>0</v>
      </c>
      <c r="H1130" s="39">
        <v>0</v>
      </c>
      <c r="I1130" s="39">
        <f>SUM(C1130,E1130,G1130)</f>
        <v>0</v>
      </c>
      <c r="J1130" s="39">
        <f>SUM(D1130,F1130,H1130)</f>
        <v>0</v>
      </c>
      <c r="K1130" s="39">
        <v>0</v>
      </c>
      <c r="L1130" s="51"/>
      <c r="M1130" s="51"/>
      <c r="N1130" s="51"/>
      <c r="O1130" s="51"/>
      <c r="P1130" s="62" t="s">
        <v>1080</v>
      </c>
    </row>
    <row r="1131" spans="1:16" ht="99.75" customHeight="1" hidden="1">
      <c r="A1131" s="10"/>
      <c r="B1131" s="3" t="s">
        <v>493</v>
      </c>
      <c r="C1131" s="39">
        <v>0</v>
      </c>
      <c r="D1131" s="39">
        <v>0</v>
      </c>
      <c r="E1131" s="39">
        <v>0</v>
      </c>
      <c r="F1131" s="39">
        <v>0</v>
      </c>
      <c r="G1131" s="39">
        <v>0</v>
      </c>
      <c r="H1131" s="39">
        <v>0</v>
      </c>
      <c r="I1131" s="39">
        <f>SUM(C1131,E1131,G1131)</f>
        <v>0</v>
      </c>
      <c r="J1131" s="39">
        <f>SUM(D1131,F1131,H1131)</f>
        <v>0</v>
      </c>
      <c r="K1131" s="39">
        <v>0</v>
      </c>
      <c r="L1131" s="51"/>
      <c r="M1131" s="51"/>
      <c r="N1131" s="51"/>
      <c r="O1131" s="51"/>
      <c r="P1131" s="118"/>
    </row>
    <row r="1132" spans="1:16" ht="99.75" customHeight="1">
      <c r="A1132" s="10"/>
      <c r="B1132" s="3" t="s">
        <v>177</v>
      </c>
      <c r="C1132" s="39"/>
      <c r="D1132" s="39"/>
      <c r="E1132" s="39"/>
      <c r="F1132" s="39"/>
      <c r="G1132" s="39"/>
      <c r="H1132" s="39"/>
      <c r="I1132" s="39"/>
      <c r="J1132" s="39"/>
      <c r="K1132" s="39"/>
      <c r="L1132" s="51"/>
      <c r="M1132" s="51"/>
      <c r="N1132" s="51"/>
      <c r="O1132" s="51"/>
      <c r="P1132" s="62"/>
    </row>
    <row r="1133" spans="1:16" ht="99.75" customHeight="1">
      <c r="A1133" s="10"/>
      <c r="B1133" s="3" t="s">
        <v>47</v>
      </c>
      <c r="C1133" s="39">
        <v>20880.4</v>
      </c>
      <c r="D1133" s="39">
        <v>19836.3</v>
      </c>
      <c r="E1133" s="39">
        <v>0</v>
      </c>
      <c r="F1133" s="39">
        <v>0</v>
      </c>
      <c r="G1133" s="39">
        <v>0</v>
      </c>
      <c r="H1133" s="39">
        <v>0</v>
      </c>
      <c r="I1133" s="39">
        <f>SUM(C1133,E1133,G1133)</f>
        <v>20880.4</v>
      </c>
      <c r="J1133" s="39">
        <f>SUM(D1133,F1133,H1133)</f>
        <v>19836.3</v>
      </c>
      <c r="K1133" s="39">
        <v>19836.3</v>
      </c>
      <c r="L1133" s="51"/>
      <c r="M1133" s="51"/>
      <c r="N1133" s="51"/>
      <c r="O1133" s="51"/>
      <c r="P1133" s="62" t="s">
        <v>2104</v>
      </c>
    </row>
    <row r="1134" spans="1:16" ht="99.75" customHeight="1" hidden="1">
      <c r="A1134" s="10"/>
      <c r="B1134" s="3" t="s">
        <v>44</v>
      </c>
      <c r="C1134" s="39">
        <v>0</v>
      </c>
      <c r="D1134" s="39">
        <v>0</v>
      </c>
      <c r="E1134" s="39">
        <v>0</v>
      </c>
      <c r="F1134" s="39">
        <v>0</v>
      </c>
      <c r="G1134" s="39">
        <v>0</v>
      </c>
      <c r="H1134" s="39">
        <v>0</v>
      </c>
      <c r="I1134" s="39">
        <f>SUM(C1134,E1134,G1134)</f>
        <v>0</v>
      </c>
      <c r="J1134" s="39">
        <f>SUM(D1134,F1134,H1134)</f>
        <v>0</v>
      </c>
      <c r="K1134" s="39">
        <v>0</v>
      </c>
      <c r="L1134" s="51"/>
      <c r="M1134" s="51"/>
      <c r="N1134" s="51"/>
      <c r="O1134" s="51"/>
      <c r="P1134" s="118"/>
    </row>
    <row r="1135" spans="1:16" ht="99.75" customHeight="1" hidden="1">
      <c r="A1135" s="10"/>
      <c r="B1135" s="3" t="s">
        <v>2081</v>
      </c>
      <c r="C1135" s="39"/>
      <c r="D1135" s="39"/>
      <c r="E1135" s="39"/>
      <c r="F1135" s="39"/>
      <c r="G1135" s="39"/>
      <c r="H1135" s="39"/>
      <c r="I1135" s="39"/>
      <c r="J1135" s="39"/>
      <c r="K1135" s="39"/>
      <c r="L1135" s="51"/>
      <c r="M1135" s="51"/>
      <c r="N1135" s="51"/>
      <c r="O1135" s="51"/>
      <c r="P1135" s="118"/>
    </row>
    <row r="1136" spans="1:16" ht="99.75" customHeight="1" hidden="1">
      <c r="A1136" s="10"/>
      <c r="B1136" s="3" t="s">
        <v>493</v>
      </c>
      <c r="C1136" s="39">
        <v>0</v>
      </c>
      <c r="D1136" s="39">
        <v>0</v>
      </c>
      <c r="E1136" s="39">
        <v>0</v>
      </c>
      <c r="F1136" s="39">
        <v>0</v>
      </c>
      <c r="G1136" s="39">
        <v>0</v>
      </c>
      <c r="H1136" s="39">
        <v>0</v>
      </c>
      <c r="I1136" s="39">
        <f>SUM(C1136,E1136,G1136)</f>
        <v>0</v>
      </c>
      <c r="J1136" s="39">
        <f>SUM(D1136,F1136,H1136)</f>
        <v>0</v>
      </c>
      <c r="K1136" s="39">
        <v>0</v>
      </c>
      <c r="L1136" s="51"/>
      <c r="M1136" s="51"/>
      <c r="N1136" s="51"/>
      <c r="O1136" s="51"/>
      <c r="P1136" s="118"/>
    </row>
    <row r="1137" spans="1:16" ht="99.75" customHeight="1" hidden="1">
      <c r="A1137" s="10"/>
      <c r="B1137" s="3" t="s">
        <v>2082</v>
      </c>
      <c r="C1137" s="39"/>
      <c r="D1137" s="39"/>
      <c r="E1137" s="39"/>
      <c r="F1137" s="39"/>
      <c r="G1137" s="39"/>
      <c r="H1137" s="39"/>
      <c r="I1137" s="39"/>
      <c r="J1137" s="39"/>
      <c r="K1137" s="39"/>
      <c r="L1137" s="51"/>
      <c r="M1137" s="51"/>
      <c r="N1137" s="51"/>
      <c r="O1137" s="51"/>
      <c r="P1137" s="62"/>
    </row>
    <row r="1138" spans="1:16" ht="99.75" customHeight="1" hidden="1">
      <c r="A1138" s="10"/>
      <c r="B1138" s="3" t="s">
        <v>493</v>
      </c>
      <c r="C1138" s="39">
        <v>0</v>
      </c>
      <c r="D1138" s="39">
        <v>0</v>
      </c>
      <c r="E1138" s="39">
        <v>0</v>
      </c>
      <c r="F1138" s="39">
        <v>0</v>
      </c>
      <c r="G1138" s="39">
        <v>0</v>
      </c>
      <c r="H1138" s="39">
        <v>0</v>
      </c>
      <c r="I1138" s="39">
        <f>SUM(C1138,E1138,G1138)</f>
        <v>0</v>
      </c>
      <c r="J1138" s="39">
        <f>SUM(D1138,F1138,H1138)</f>
        <v>0</v>
      </c>
      <c r="K1138" s="39">
        <v>0</v>
      </c>
      <c r="L1138" s="51"/>
      <c r="M1138" s="51"/>
      <c r="N1138" s="51"/>
      <c r="O1138" s="51"/>
      <c r="P1138" s="62"/>
    </row>
    <row r="1139" spans="1:16" ht="99.75" customHeight="1">
      <c r="A1139" s="106"/>
      <c r="B1139" s="3" t="s">
        <v>178</v>
      </c>
      <c r="C1139" s="39"/>
      <c r="D1139" s="39"/>
      <c r="E1139" s="39"/>
      <c r="F1139" s="39"/>
      <c r="G1139" s="39"/>
      <c r="H1139" s="39"/>
      <c r="I1139" s="39"/>
      <c r="J1139" s="39"/>
      <c r="K1139" s="39"/>
      <c r="L1139" s="51"/>
      <c r="M1139" s="51"/>
      <c r="N1139" s="51"/>
      <c r="O1139" s="51"/>
      <c r="P1139" s="62"/>
    </row>
    <row r="1140" spans="1:16" ht="99.75" customHeight="1">
      <c r="A1140" s="106"/>
      <c r="B1140" s="3" t="s">
        <v>493</v>
      </c>
      <c r="C1140" s="39">
        <v>452754.1</v>
      </c>
      <c r="D1140" s="39">
        <v>351214.6</v>
      </c>
      <c r="E1140" s="39">
        <v>0</v>
      </c>
      <c r="F1140" s="39">
        <v>0</v>
      </c>
      <c r="G1140" s="39">
        <v>0</v>
      </c>
      <c r="H1140" s="39">
        <v>0</v>
      </c>
      <c r="I1140" s="39">
        <f>SUM(C1140,E1140,G1140)</f>
        <v>452754.1</v>
      </c>
      <c r="J1140" s="39">
        <f>SUM(D1140,F1140,H1140)</f>
        <v>351214.6</v>
      </c>
      <c r="K1140" s="39">
        <v>351214.6</v>
      </c>
      <c r="L1140" s="51"/>
      <c r="M1140" s="51"/>
      <c r="N1140" s="51"/>
      <c r="O1140" s="51"/>
      <c r="P1140" s="62" t="s">
        <v>2105</v>
      </c>
    </row>
    <row r="1141" spans="1:16" ht="99.75" customHeight="1">
      <c r="A1141" s="106"/>
      <c r="B1141" s="3" t="s">
        <v>179</v>
      </c>
      <c r="C1141" s="39"/>
      <c r="D1141" s="39"/>
      <c r="E1141" s="39"/>
      <c r="F1141" s="39"/>
      <c r="G1141" s="39"/>
      <c r="H1141" s="39"/>
      <c r="I1141" s="39"/>
      <c r="J1141" s="39"/>
      <c r="K1141" s="39"/>
      <c r="L1141" s="51"/>
      <c r="M1141" s="51"/>
      <c r="N1141" s="51"/>
      <c r="O1141" s="51"/>
      <c r="P1141" s="62"/>
    </row>
    <row r="1142" spans="1:16" ht="99.75" customHeight="1">
      <c r="A1142" s="10"/>
      <c r="B1142" s="3" t="s">
        <v>493</v>
      </c>
      <c r="C1142" s="39">
        <v>133000</v>
      </c>
      <c r="D1142" s="39">
        <v>6976.7</v>
      </c>
      <c r="E1142" s="39">
        <v>0</v>
      </c>
      <c r="F1142" s="39">
        <v>0</v>
      </c>
      <c r="G1142" s="39">
        <v>0</v>
      </c>
      <c r="H1142" s="39">
        <v>0</v>
      </c>
      <c r="I1142" s="39">
        <f>SUM(C1142,E1142,G1142)</f>
        <v>133000</v>
      </c>
      <c r="J1142" s="39">
        <f>SUM(D1142,F1142,H1142)</f>
        <v>6976.7</v>
      </c>
      <c r="K1142" s="39">
        <v>6976.7</v>
      </c>
      <c r="L1142" s="51"/>
      <c r="M1142" s="51"/>
      <c r="N1142" s="51"/>
      <c r="O1142" s="51"/>
      <c r="P1142" s="62" t="s">
        <v>2106</v>
      </c>
    </row>
    <row r="1143" spans="1:16" ht="99.75" customHeight="1" hidden="1">
      <c r="A1143" s="106"/>
      <c r="B1143" s="3" t="s">
        <v>2083</v>
      </c>
      <c r="C1143" s="39"/>
      <c r="D1143" s="39"/>
      <c r="E1143" s="39"/>
      <c r="F1143" s="39"/>
      <c r="G1143" s="39"/>
      <c r="H1143" s="39"/>
      <c r="I1143" s="39"/>
      <c r="J1143" s="39"/>
      <c r="K1143" s="39"/>
      <c r="L1143" s="51"/>
      <c r="M1143" s="51"/>
      <c r="N1143" s="51"/>
      <c r="O1143" s="51"/>
      <c r="P1143" s="117"/>
    </row>
    <row r="1144" spans="1:16" ht="99.75" customHeight="1" hidden="1">
      <c r="A1144" s="106"/>
      <c r="B1144" s="3" t="s">
        <v>52</v>
      </c>
      <c r="C1144" s="39">
        <v>0</v>
      </c>
      <c r="D1144" s="39">
        <v>0</v>
      </c>
      <c r="E1144" s="39">
        <v>0</v>
      </c>
      <c r="F1144" s="39">
        <v>0</v>
      </c>
      <c r="G1144" s="39">
        <v>0</v>
      </c>
      <c r="H1144" s="39">
        <v>0</v>
      </c>
      <c r="I1144" s="39">
        <f>SUM(C1144,E1144,G1144)</f>
        <v>0</v>
      </c>
      <c r="J1144" s="39">
        <f>SUM(D1144,F1144,H1144)</f>
        <v>0</v>
      </c>
      <c r="K1144" s="39">
        <v>0</v>
      </c>
      <c r="L1144" s="51"/>
      <c r="M1144" s="51"/>
      <c r="N1144" s="51"/>
      <c r="O1144" s="51"/>
      <c r="P1144" s="118"/>
    </row>
    <row r="1145" spans="1:16" ht="99.75" customHeight="1" hidden="1">
      <c r="A1145" s="106"/>
      <c r="B1145" s="3" t="s">
        <v>2084</v>
      </c>
      <c r="C1145" s="39"/>
      <c r="D1145" s="39"/>
      <c r="E1145" s="39"/>
      <c r="F1145" s="39"/>
      <c r="G1145" s="39"/>
      <c r="H1145" s="39"/>
      <c r="I1145" s="39"/>
      <c r="J1145" s="39"/>
      <c r="K1145" s="39"/>
      <c r="L1145" s="51"/>
      <c r="M1145" s="51"/>
      <c r="N1145" s="51"/>
      <c r="O1145" s="51"/>
      <c r="P1145" s="62"/>
    </row>
    <row r="1146" spans="1:16" ht="99.75" customHeight="1" hidden="1">
      <c r="A1146" s="106"/>
      <c r="B1146" s="3" t="s">
        <v>52</v>
      </c>
      <c r="C1146" s="39">
        <v>0</v>
      </c>
      <c r="D1146" s="39">
        <v>0</v>
      </c>
      <c r="E1146" s="39">
        <v>0</v>
      </c>
      <c r="F1146" s="39">
        <v>0</v>
      </c>
      <c r="G1146" s="39">
        <v>0</v>
      </c>
      <c r="H1146" s="39">
        <v>0</v>
      </c>
      <c r="I1146" s="39">
        <f>SUM(C1146,E1146,G1146)</f>
        <v>0</v>
      </c>
      <c r="J1146" s="39">
        <f>SUM(D1146,F1146,H1146)</f>
        <v>0</v>
      </c>
      <c r="K1146" s="39">
        <v>0</v>
      </c>
      <c r="L1146" s="51"/>
      <c r="M1146" s="51"/>
      <c r="N1146" s="51"/>
      <c r="O1146" s="51"/>
      <c r="P1146" s="117"/>
    </row>
    <row r="1147" spans="1:16" ht="99.75" customHeight="1" hidden="1">
      <c r="A1147" s="106"/>
      <c r="B1147" s="3" t="s">
        <v>2085</v>
      </c>
      <c r="C1147" s="39"/>
      <c r="D1147" s="39"/>
      <c r="E1147" s="39"/>
      <c r="F1147" s="39"/>
      <c r="G1147" s="39"/>
      <c r="H1147" s="39"/>
      <c r="I1147" s="39"/>
      <c r="J1147" s="39"/>
      <c r="K1147" s="39"/>
      <c r="L1147" s="51"/>
      <c r="M1147" s="51"/>
      <c r="N1147" s="51"/>
      <c r="O1147" s="51"/>
      <c r="P1147" s="117"/>
    </row>
    <row r="1148" spans="1:16" ht="99.75" customHeight="1" hidden="1">
      <c r="A1148" s="106"/>
      <c r="B1148" s="3" t="s">
        <v>493</v>
      </c>
      <c r="C1148" s="39">
        <v>0</v>
      </c>
      <c r="D1148" s="39">
        <v>0</v>
      </c>
      <c r="E1148" s="39">
        <v>0</v>
      </c>
      <c r="F1148" s="39">
        <v>0</v>
      </c>
      <c r="G1148" s="39">
        <v>0</v>
      </c>
      <c r="H1148" s="39">
        <v>0</v>
      </c>
      <c r="I1148" s="39">
        <f>SUM(C1148,E1148,G1148)</f>
        <v>0</v>
      </c>
      <c r="J1148" s="39">
        <f>SUM(D1148,F1148,H1148)</f>
        <v>0</v>
      </c>
      <c r="K1148" s="39">
        <v>0</v>
      </c>
      <c r="L1148" s="51"/>
      <c r="M1148" s="51"/>
      <c r="N1148" s="51"/>
      <c r="O1148" s="51"/>
      <c r="P1148" s="117"/>
    </row>
    <row r="1149" spans="1:16" ht="99.75" customHeight="1" hidden="1">
      <c r="A1149" s="106"/>
      <c r="B1149" s="3" t="s">
        <v>2086</v>
      </c>
      <c r="C1149" s="39"/>
      <c r="D1149" s="39"/>
      <c r="E1149" s="39"/>
      <c r="F1149" s="39"/>
      <c r="G1149" s="39"/>
      <c r="H1149" s="39"/>
      <c r="I1149" s="39"/>
      <c r="J1149" s="39"/>
      <c r="K1149" s="39"/>
      <c r="L1149" s="51"/>
      <c r="M1149" s="51"/>
      <c r="N1149" s="51"/>
      <c r="O1149" s="51"/>
      <c r="P1149" s="62"/>
    </row>
    <row r="1150" spans="1:16" ht="99.75" customHeight="1" hidden="1">
      <c r="A1150" s="106"/>
      <c r="B1150" s="3" t="s">
        <v>493</v>
      </c>
      <c r="C1150" s="39">
        <v>0</v>
      </c>
      <c r="D1150" s="39">
        <v>0</v>
      </c>
      <c r="E1150" s="39">
        <v>0</v>
      </c>
      <c r="F1150" s="39">
        <v>0</v>
      </c>
      <c r="G1150" s="39">
        <v>0</v>
      </c>
      <c r="H1150" s="39">
        <v>0</v>
      </c>
      <c r="I1150" s="39">
        <f>SUM(C1150,E1150,G1150)</f>
        <v>0</v>
      </c>
      <c r="J1150" s="39">
        <f>SUM(D1150,F1150,H1150)</f>
        <v>0</v>
      </c>
      <c r="K1150" s="39">
        <v>0</v>
      </c>
      <c r="L1150" s="51"/>
      <c r="M1150" s="51"/>
      <c r="N1150" s="51"/>
      <c r="O1150" s="51"/>
      <c r="P1150" s="112"/>
    </row>
    <row r="1151" spans="1:16" ht="99.75" customHeight="1">
      <c r="A1151" s="106"/>
      <c r="B1151" s="3" t="s">
        <v>53</v>
      </c>
      <c r="C1151" s="39"/>
      <c r="D1151" s="39"/>
      <c r="E1151" s="39"/>
      <c r="F1151" s="39"/>
      <c r="G1151" s="39"/>
      <c r="H1151" s="39"/>
      <c r="I1151" s="39"/>
      <c r="J1151" s="39"/>
      <c r="K1151" s="39"/>
      <c r="L1151" s="51"/>
      <c r="M1151" s="51"/>
      <c r="N1151" s="51"/>
      <c r="O1151" s="51"/>
      <c r="P1151" s="62"/>
    </row>
    <row r="1152" spans="1:16" ht="99.75" customHeight="1">
      <c r="A1152" s="106"/>
      <c r="B1152" s="3" t="s">
        <v>47</v>
      </c>
      <c r="C1152" s="39">
        <v>4969.5</v>
      </c>
      <c r="D1152" s="39">
        <v>0</v>
      </c>
      <c r="E1152" s="39">
        <v>0</v>
      </c>
      <c r="F1152" s="39">
        <v>0</v>
      </c>
      <c r="G1152" s="39">
        <v>0</v>
      </c>
      <c r="H1152" s="39">
        <v>0</v>
      </c>
      <c r="I1152" s="39">
        <f>SUM(C1152,E1152,G1152)</f>
        <v>4969.5</v>
      </c>
      <c r="J1152" s="39">
        <f>SUM(D1152,F1152,H1152)</f>
        <v>0</v>
      </c>
      <c r="K1152" s="39">
        <v>0</v>
      </c>
      <c r="L1152" s="51"/>
      <c r="M1152" s="51"/>
      <c r="N1152" s="51"/>
      <c r="O1152" s="51"/>
      <c r="P1152" s="62" t="s">
        <v>2107</v>
      </c>
    </row>
    <row r="1153" spans="1:16" ht="99.75" customHeight="1" hidden="1">
      <c r="A1153" s="106"/>
      <c r="B1153" s="3" t="s">
        <v>44</v>
      </c>
      <c r="C1153" s="39">
        <v>0</v>
      </c>
      <c r="D1153" s="39">
        <v>0</v>
      </c>
      <c r="E1153" s="39">
        <v>0</v>
      </c>
      <c r="F1153" s="39">
        <v>0</v>
      </c>
      <c r="G1153" s="39">
        <v>0</v>
      </c>
      <c r="H1153" s="39">
        <v>0</v>
      </c>
      <c r="I1153" s="39">
        <f>SUM(C1153,E1153,G1153)</f>
        <v>0</v>
      </c>
      <c r="J1153" s="39">
        <f>SUM(D1153,F1153,H1153)</f>
        <v>0</v>
      </c>
      <c r="K1153" s="39">
        <v>0</v>
      </c>
      <c r="L1153" s="51"/>
      <c r="M1153" s="51"/>
      <c r="N1153" s="51"/>
      <c r="O1153" s="51"/>
      <c r="P1153" s="117"/>
    </row>
    <row r="1154" spans="1:16" ht="99.75" customHeight="1">
      <c r="A1154" s="106"/>
      <c r="B1154" s="3" t="s">
        <v>180</v>
      </c>
      <c r="C1154" s="39"/>
      <c r="D1154" s="39"/>
      <c r="E1154" s="39"/>
      <c r="F1154" s="39"/>
      <c r="G1154" s="39"/>
      <c r="H1154" s="39"/>
      <c r="I1154" s="39"/>
      <c r="J1154" s="39"/>
      <c r="K1154" s="39"/>
      <c r="L1154" s="51"/>
      <c r="M1154" s="51"/>
      <c r="N1154" s="51"/>
      <c r="O1154" s="51"/>
      <c r="P1154" s="62"/>
    </row>
    <row r="1155" spans="1:16" ht="99.75" customHeight="1">
      <c r="A1155" s="106"/>
      <c r="B1155" s="3" t="s">
        <v>52</v>
      </c>
      <c r="C1155" s="39">
        <v>135000</v>
      </c>
      <c r="D1155" s="39">
        <v>36256.6</v>
      </c>
      <c r="E1155" s="39">
        <v>0</v>
      </c>
      <c r="F1155" s="39">
        <v>0</v>
      </c>
      <c r="G1155" s="39">
        <v>0</v>
      </c>
      <c r="H1155" s="39">
        <v>0</v>
      </c>
      <c r="I1155" s="39">
        <f>SUM(C1155,E1155,G1155)</f>
        <v>135000</v>
      </c>
      <c r="J1155" s="39">
        <f>SUM(D1155,F1155,H1155)</f>
        <v>36256.6</v>
      </c>
      <c r="K1155" s="39">
        <v>36256.6</v>
      </c>
      <c r="L1155" s="51"/>
      <c r="M1155" s="51"/>
      <c r="N1155" s="51"/>
      <c r="O1155" s="51"/>
      <c r="P1155" s="62" t="s">
        <v>2108</v>
      </c>
    </row>
    <row r="1156" spans="1:16" ht="99.75" customHeight="1">
      <c r="A1156" s="106"/>
      <c r="B1156" s="3"/>
      <c r="C1156" s="39"/>
      <c r="D1156" s="39"/>
      <c r="E1156" s="39"/>
      <c r="F1156" s="39"/>
      <c r="G1156" s="39"/>
      <c r="H1156" s="39"/>
      <c r="I1156" s="39"/>
      <c r="J1156" s="39"/>
      <c r="K1156" s="39"/>
      <c r="L1156" s="51"/>
      <c r="M1156" s="51"/>
      <c r="N1156" s="51"/>
      <c r="O1156" s="51"/>
      <c r="P1156" s="114"/>
    </row>
    <row r="1157" spans="1:16" ht="99.75" customHeight="1">
      <c r="A1157" s="106" t="s">
        <v>184</v>
      </c>
      <c r="B1157" s="6" t="s">
        <v>181</v>
      </c>
      <c r="C1157" s="38">
        <f>SUM(C1160:C1168)</f>
        <v>1004310.5</v>
      </c>
      <c r="D1157" s="38">
        <f>SUM(D1160:D1168)</f>
        <v>847169.6</v>
      </c>
      <c r="E1157" s="39"/>
      <c r="F1157" s="39"/>
      <c r="G1157" s="39"/>
      <c r="H1157" s="39"/>
      <c r="I1157" s="38">
        <f>SUM(C1157,E1157,G1157)</f>
        <v>1004310.5</v>
      </c>
      <c r="J1157" s="38">
        <f>SUM(D1157,F1157,H1157)</f>
        <v>847169.6</v>
      </c>
      <c r="K1157" s="38">
        <f>SUM(K1160:K1168)</f>
        <v>666640.5</v>
      </c>
      <c r="L1157" s="51"/>
      <c r="M1157" s="51"/>
      <c r="N1157" s="51"/>
      <c r="O1157" s="51"/>
      <c r="P1157" s="62"/>
    </row>
    <row r="1158" spans="1:16" ht="99.75" customHeight="1">
      <c r="A1158" s="1"/>
      <c r="B1158" s="3" t="s">
        <v>55</v>
      </c>
      <c r="C1158" s="39"/>
      <c r="D1158" s="39"/>
      <c r="E1158" s="39"/>
      <c r="F1158" s="39"/>
      <c r="G1158" s="39"/>
      <c r="H1158" s="39"/>
      <c r="I1158" s="39"/>
      <c r="J1158" s="39"/>
      <c r="K1158" s="39"/>
      <c r="L1158" s="51"/>
      <c r="M1158" s="51"/>
      <c r="N1158" s="51"/>
      <c r="O1158" s="51"/>
      <c r="P1158" s="114"/>
    </row>
    <row r="1159" spans="1:16" ht="99.75" customHeight="1">
      <c r="A1159" s="106"/>
      <c r="B1159" s="3" t="s">
        <v>43</v>
      </c>
      <c r="C1159" s="39"/>
      <c r="D1159" s="39"/>
      <c r="E1159" s="39"/>
      <c r="F1159" s="39"/>
      <c r="G1159" s="39"/>
      <c r="H1159" s="39"/>
      <c r="I1159" s="39"/>
      <c r="J1159" s="39"/>
      <c r="K1159" s="39"/>
      <c r="L1159" s="51"/>
      <c r="M1159" s="51"/>
      <c r="N1159" s="51"/>
      <c r="O1159" s="51"/>
      <c r="P1159" s="62"/>
    </row>
    <row r="1160" spans="1:16" ht="99.75" customHeight="1">
      <c r="A1160" s="106"/>
      <c r="B1160" s="3" t="s">
        <v>493</v>
      </c>
      <c r="C1160" s="39">
        <v>310000</v>
      </c>
      <c r="D1160" s="39">
        <v>243000</v>
      </c>
      <c r="E1160" s="39">
        <v>0</v>
      </c>
      <c r="F1160" s="39">
        <v>0</v>
      </c>
      <c r="G1160" s="39">
        <v>0</v>
      </c>
      <c r="H1160" s="39">
        <v>0</v>
      </c>
      <c r="I1160" s="39">
        <f>SUM(C1160,E1160,G1160)</f>
        <v>310000</v>
      </c>
      <c r="J1160" s="39">
        <f>SUM(D1160,F1160,H1160)</f>
        <v>243000</v>
      </c>
      <c r="K1160" s="39">
        <v>189540</v>
      </c>
      <c r="L1160" s="51"/>
      <c r="M1160" s="51"/>
      <c r="N1160" s="51"/>
      <c r="O1160" s="51"/>
      <c r="P1160" s="62" t="s">
        <v>2109</v>
      </c>
    </row>
    <row r="1161" spans="1:16" ht="99.75" customHeight="1" hidden="1">
      <c r="A1161" s="106"/>
      <c r="B1161" s="3"/>
      <c r="C1161" s="39"/>
      <c r="D1161" s="39"/>
      <c r="E1161" s="39"/>
      <c r="F1161" s="39"/>
      <c r="G1161" s="39"/>
      <c r="H1161" s="39"/>
      <c r="I1161" s="39"/>
      <c r="J1161" s="39"/>
      <c r="K1161" s="39"/>
      <c r="L1161" s="51"/>
      <c r="M1161" s="51"/>
      <c r="N1161" s="51"/>
      <c r="O1161" s="51"/>
      <c r="P1161" s="62"/>
    </row>
    <row r="1162" spans="1:16" ht="99.75" customHeight="1">
      <c r="A1162" s="106"/>
      <c r="B1162" s="3" t="s">
        <v>45</v>
      </c>
      <c r="C1162" s="39"/>
      <c r="D1162" s="39"/>
      <c r="E1162" s="39"/>
      <c r="F1162" s="39"/>
      <c r="G1162" s="39"/>
      <c r="H1162" s="39"/>
      <c r="I1162" s="39"/>
      <c r="J1162" s="39"/>
      <c r="K1162" s="39"/>
      <c r="L1162" s="51"/>
      <c r="M1162" s="51"/>
      <c r="N1162" s="51"/>
      <c r="O1162" s="51"/>
      <c r="P1162" s="62"/>
    </row>
    <row r="1163" spans="1:16" ht="99.75" customHeight="1" hidden="1">
      <c r="A1163" s="106"/>
      <c r="B1163" s="3"/>
      <c r="C1163" s="39"/>
      <c r="D1163" s="39"/>
      <c r="E1163" s="39"/>
      <c r="F1163" s="39"/>
      <c r="G1163" s="39"/>
      <c r="H1163" s="39"/>
      <c r="I1163" s="39"/>
      <c r="J1163" s="39"/>
      <c r="K1163" s="39"/>
      <c r="L1163" s="51"/>
      <c r="M1163" s="51"/>
      <c r="N1163" s="51"/>
      <c r="O1163" s="51"/>
      <c r="P1163" s="62"/>
    </row>
    <row r="1164" spans="1:16" ht="99.75" customHeight="1">
      <c r="A1164" s="106"/>
      <c r="B1164" s="3" t="s">
        <v>493</v>
      </c>
      <c r="C1164" s="39">
        <v>684310.5</v>
      </c>
      <c r="D1164" s="39">
        <v>604169.6</v>
      </c>
      <c r="E1164" s="39">
        <v>0</v>
      </c>
      <c r="F1164" s="39">
        <v>0</v>
      </c>
      <c r="G1164" s="39">
        <v>0</v>
      </c>
      <c r="H1164" s="39">
        <v>0</v>
      </c>
      <c r="I1164" s="39">
        <f>SUM(C1164,E1164,G1164)</f>
        <v>684310.5</v>
      </c>
      <c r="J1164" s="39">
        <f>SUM(D1164,F1164,H1164)</f>
        <v>604169.6</v>
      </c>
      <c r="K1164" s="39">
        <v>477100.5</v>
      </c>
      <c r="L1164" s="51"/>
      <c r="M1164" s="51"/>
      <c r="N1164" s="51"/>
      <c r="O1164" s="51"/>
      <c r="P1164" s="62" t="s">
        <v>2200</v>
      </c>
    </row>
    <row r="1165" spans="1:16" ht="99.75" customHeight="1">
      <c r="A1165" s="106"/>
      <c r="B1165" s="3" t="s">
        <v>327</v>
      </c>
      <c r="C1165" s="39"/>
      <c r="D1165" s="39"/>
      <c r="E1165" s="39"/>
      <c r="F1165" s="39"/>
      <c r="G1165" s="39"/>
      <c r="H1165" s="39"/>
      <c r="I1165" s="39"/>
      <c r="J1165" s="39"/>
      <c r="K1165" s="39"/>
      <c r="L1165" s="51"/>
      <c r="M1165" s="51"/>
      <c r="N1165" s="51"/>
      <c r="O1165" s="51"/>
      <c r="P1165" s="62"/>
    </row>
    <row r="1166" spans="1:16" ht="99.75" customHeight="1">
      <c r="A1166" s="106"/>
      <c r="B1166" s="3" t="s">
        <v>47</v>
      </c>
      <c r="C1166" s="39">
        <v>10000</v>
      </c>
      <c r="D1166" s="39">
        <v>0</v>
      </c>
      <c r="E1166" s="39">
        <v>0</v>
      </c>
      <c r="F1166" s="39">
        <v>0</v>
      </c>
      <c r="G1166" s="39">
        <v>0</v>
      </c>
      <c r="H1166" s="39">
        <v>0</v>
      </c>
      <c r="I1166" s="39">
        <f>SUM(C1166,E1166,G1166)</f>
        <v>10000</v>
      </c>
      <c r="J1166" s="39">
        <f>SUM(D1166,F1166,H1166)</f>
        <v>0</v>
      </c>
      <c r="K1166" s="39">
        <v>0</v>
      </c>
      <c r="L1166" s="51"/>
      <c r="M1166" s="51"/>
      <c r="N1166" s="51"/>
      <c r="O1166" s="51"/>
      <c r="P1166" s="62" t="s">
        <v>1081</v>
      </c>
    </row>
    <row r="1167" spans="1:16" ht="99.75" customHeight="1" hidden="1">
      <c r="A1167" s="1"/>
      <c r="B1167" s="3" t="s">
        <v>493</v>
      </c>
      <c r="C1167" s="39">
        <v>0</v>
      </c>
      <c r="D1167" s="39">
        <v>0</v>
      </c>
      <c r="E1167" s="39">
        <v>0</v>
      </c>
      <c r="F1167" s="39">
        <v>0</v>
      </c>
      <c r="G1167" s="39">
        <v>0</v>
      </c>
      <c r="H1167" s="39">
        <v>0</v>
      </c>
      <c r="I1167" s="39">
        <f>SUM(C1167,E1167,G1167)</f>
        <v>0</v>
      </c>
      <c r="J1167" s="39">
        <f>SUM(D1167,F1167,H1167)</f>
        <v>0</v>
      </c>
      <c r="K1167" s="39">
        <v>0</v>
      </c>
      <c r="L1167" s="51"/>
      <c r="M1167" s="51"/>
      <c r="N1167" s="51"/>
      <c r="O1167" s="51"/>
      <c r="P1167" s="114"/>
    </row>
    <row r="1168" spans="1:16" ht="99.75" customHeight="1" hidden="1">
      <c r="A1168" s="1"/>
      <c r="B1168" s="3"/>
      <c r="C1168" s="39"/>
      <c r="D1168" s="39"/>
      <c r="E1168" s="39"/>
      <c r="F1168" s="39"/>
      <c r="G1168" s="39"/>
      <c r="H1168" s="39"/>
      <c r="I1168" s="39"/>
      <c r="J1168" s="39"/>
      <c r="K1168" s="39"/>
      <c r="L1168" s="51"/>
      <c r="M1168" s="51"/>
      <c r="N1168" s="51"/>
      <c r="O1168" s="51"/>
      <c r="P1168" s="114"/>
    </row>
    <row r="1169" spans="1:16" ht="99.75" customHeight="1">
      <c r="A1169" s="106" t="s">
        <v>63</v>
      </c>
      <c r="B1169" s="6" t="s">
        <v>182</v>
      </c>
      <c r="C1169" s="38">
        <f>SUM(C1170:C1184)</f>
        <v>301700</v>
      </c>
      <c r="D1169" s="38">
        <f>SUM(D1170:D1184)</f>
        <v>176515.6</v>
      </c>
      <c r="E1169" s="39"/>
      <c r="F1169" s="39"/>
      <c r="G1169" s="39"/>
      <c r="H1169" s="39"/>
      <c r="I1169" s="38">
        <f>SUM(C1169,E1169,G1169)</f>
        <v>301700</v>
      </c>
      <c r="J1169" s="38">
        <f>SUM(D1169,F1169,H1169)</f>
        <v>176515.6</v>
      </c>
      <c r="K1169" s="38">
        <f>SUM(K1170:K1184)</f>
        <v>176515.6</v>
      </c>
      <c r="L1169" s="51"/>
      <c r="M1169" s="51"/>
      <c r="N1169" s="51"/>
      <c r="O1169" s="51"/>
      <c r="P1169" s="69"/>
    </row>
    <row r="1170" spans="1:16" ht="99.75" customHeight="1">
      <c r="A1170" s="106"/>
      <c r="B1170" s="3" t="s">
        <v>57</v>
      </c>
      <c r="C1170" s="39"/>
      <c r="D1170" s="39"/>
      <c r="E1170" s="39"/>
      <c r="F1170" s="39"/>
      <c r="G1170" s="39"/>
      <c r="H1170" s="39"/>
      <c r="I1170" s="39"/>
      <c r="J1170" s="39"/>
      <c r="K1170" s="39"/>
      <c r="L1170" s="51"/>
      <c r="M1170" s="51"/>
      <c r="N1170" s="51"/>
      <c r="O1170" s="51"/>
      <c r="P1170" s="69"/>
    </row>
    <row r="1171" spans="1:16" ht="99.75" customHeight="1">
      <c r="A1171" s="106"/>
      <c r="B1171" s="3" t="s">
        <v>43</v>
      </c>
      <c r="C1171" s="39"/>
      <c r="D1171" s="39"/>
      <c r="E1171" s="39"/>
      <c r="F1171" s="39"/>
      <c r="G1171" s="39"/>
      <c r="H1171" s="39"/>
      <c r="I1171" s="39"/>
      <c r="J1171" s="39"/>
      <c r="K1171" s="39"/>
      <c r="L1171" s="51"/>
      <c r="M1171" s="51"/>
      <c r="N1171" s="51"/>
      <c r="O1171" s="51"/>
      <c r="P1171" s="62"/>
    </row>
    <row r="1172" spans="1:16" ht="99.75" customHeight="1">
      <c r="A1172" s="106"/>
      <c r="B1172" s="3" t="s">
        <v>493</v>
      </c>
      <c r="C1172" s="39">
        <v>10000</v>
      </c>
      <c r="D1172" s="39">
        <v>10000</v>
      </c>
      <c r="E1172" s="39">
        <v>0</v>
      </c>
      <c r="F1172" s="39">
        <v>0</v>
      </c>
      <c r="G1172" s="39">
        <v>0</v>
      </c>
      <c r="H1172" s="39">
        <v>0</v>
      </c>
      <c r="I1172" s="39">
        <f>SUM(C1172,E1172,G1172)</f>
        <v>10000</v>
      </c>
      <c r="J1172" s="39">
        <f>SUM(D1172,F1172,H1172)</f>
        <v>10000</v>
      </c>
      <c r="K1172" s="39">
        <v>10000</v>
      </c>
      <c r="L1172" s="51"/>
      <c r="M1172" s="51"/>
      <c r="N1172" s="51"/>
      <c r="O1172" s="51"/>
      <c r="P1172" s="62" t="s">
        <v>2110</v>
      </c>
    </row>
    <row r="1173" spans="1:16" ht="99.75" customHeight="1">
      <c r="A1173" s="106"/>
      <c r="B1173" s="3" t="s">
        <v>62</v>
      </c>
      <c r="C1173" s="39"/>
      <c r="D1173" s="39"/>
      <c r="E1173" s="39"/>
      <c r="F1173" s="39"/>
      <c r="G1173" s="39"/>
      <c r="H1173" s="39"/>
      <c r="I1173" s="39"/>
      <c r="J1173" s="39"/>
      <c r="K1173" s="39"/>
      <c r="L1173" s="51"/>
      <c r="M1173" s="51"/>
      <c r="N1173" s="51"/>
      <c r="O1173" s="51"/>
      <c r="P1173" s="62"/>
    </row>
    <row r="1174" spans="1:16" ht="99.75" customHeight="1">
      <c r="A1174" s="106"/>
      <c r="B1174" s="3" t="s">
        <v>493</v>
      </c>
      <c r="C1174" s="39">
        <v>291700</v>
      </c>
      <c r="D1174" s="39">
        <v>166515.6</v>
      </c>
      <c r="E1174" s="39">
        <v>0</v>
      </c>
      <c r="F1174" s="39">
        <v>0</v>
      </c>
      <c r="G1174" s="39">
        <v>0</v>
      </c>
      <c r="H1174" s="39">
        <v>0</v>
      </c>
      <c r="I1174" s="39">
        <f>SUM(C1174,E1174,G1174)</f>
        <v>291700</v>
      </c>
      <c r="J1174" s="39">
        <f>SUM(D1174,F1174,H1174)</f>
        <v>166515.6</v>
      </c>
      <c r="K1174" s="39">
        <v>166515.6</v>
      </c>
      <c r="L1174" s="51"/>
      <c r="M1174" s="51"/>
      <c r="N1174" s="51"/>
      <c r="O1174" s="51"/>
      <c r="P1174" s="62" t="s">
        <v>2201</v>
      </c>
    </row>
    <row r="1175" spans="1:16" ht="99.75" customHeight="1" hidden="1">
      <c r="A1175" s="106"/>
      <c r="B1175" s="3"/>
      <c r="C1175" s="39"/>
      <c r="D1175" s="39"/>
      <c r="E1175" s="39"/>
      <c r="F1175" s="39"/>
      <c r="G1175" s="39"/>
      <c r="H1175" s="39"/>
      <c r="I1175" s="39"/>
      <c r="J1175" s="39"/>
      <c r="K1175" s="39"/>
      <c r="L1175" s="51"/>
      <c r="M1175" s="51"/>
      <c r="N1175" s="51"/>
      <c r="O1175" s="51"/>
      <c r="P1175" s="62"/>
    </row>
    <row r="1176" spans="1:16" ht="99.75" customHeight="1" hidden="1">
      <c r="A1176" s="106"/>
      <c r="B1176" s="3"/>
      <c r="C1176" s="39"/>
      <c r="D1176" s="39"/>
      <c r="E1176" s="39"/>
      <c r="F1176" s="39"/>
      <c r="G1176" s="39"/>
      <c r="H1176" s="39"/>
      <c r="I1176" s="39"/>
      <c r="J1176" s="39"/>
      <c r="K1176" s="39"/>
      <c r="L1176" s="51"/>
      <c r="M1176" s="51"/>
      <c r="N1176" s="51"/>
      <c r="O1176" s="51"/>
      <c r="P1176" s="62"/>
    </row>
    <row r="1177" spans="1:16" ht="99.75" customHeight="1" hidden="1">
      <c r="A1177" s="106"/>
      <c r="B1177" s="3"/>
      <c r="C1177" s="39"/>
      <c r="D1177" s="39"/>
      <c r="E1177" s="39"/>
      <c r="F1177" s="39"/>
      <c r="G1177" s="39"/>
      <c r="H1177" s="39"/>
      <c r="I1177" s="39"/>
      <c r="J1177" s="39"/>
      <c r="K1177" s="39"/>
      <c r="L1177" s="51"/>
      <c r="M1177" s="51"/>
      <c r="N1177" s="51"/>
      <c r="O1177" s="51"/>
      <c r="P1177" s="62"/>
    </row>
    <row r="1178" spans="1:16" ht="99.75" customHeight="1" hidden="1">
      <c r="A1178" s="106"/>
      <c r="B1178" s="3"/>
      <c r="C1178" s="39"/>
      <c r="D1178" s="39"/>
      <c r="E1178" s="39"/>
      <c r="F1178" s="39"/>
      <c r="G1178" s="39"/>
      <c r="H1178" s="39"/>
      <c r="I1178" s="39"/>
      <c r="J1178" s="39"/>
      <c r="K1178" s="39"/>
      <c r="L1178" s="51"/>
      <c r="M1178" s="51"/>
      <c r="N1178" s="51"/>
      <c r="O1178" s="51"/>
      <c r="P1178" s="62"/>
    </row>
    <row r="1179" spans="1:16" ht="99.75" customHeight="1" hidden="1">
      <c r="A1179" s="106"/>
      <c r="B1179" s="3" t="s">
        <v>2087</v>
      </c>
      <c r="C1179" s="39"/>
      <c r="D1179" s="39"/>
      <c r="E1179" s="39"/>
      <c r="F1179" s="39"/>
      <c r="G1179" s="39"/>
      <c r="H1179" s="39"/>
      <c r="I1179" s="39"/>
      <c r="J1179" s="39"/>
      <c r="K1179" s="39"/>
      <c r="L1179" s="51"/>
      <c r="M1179" s="51"/>
      <c r="N1179" s="51"/>
      <c r="O1179" s="51"/>
      <c r="P1179" s="112"/>
    </row>
    <row r="1180" spans="1:16" ht="99.75" customHeight="1" hidden="1">
      <c r="A1180" s="106"/>
      <c r="B1180" s="3" t="s">
        <v>47</v>
      </c>
      <c r="C1180" s="39">
        <v>0</v>
      </c>
      <c r="D1180" s="39">
        <v>0</v>
      </c>
      <c r="E1180" s="39">
        <v>0</v>
      </c>
      <c r="F1180" s="39">
        <v>0</v>
      </c>
      <c r="G1180" s="39">
        <v>0</v>
      </c>
      <c r="H1180" s="39">
        <v>0</v>
      </c>
      <c r="I1180" s="39">
        <f>SUM(C1180,E1180,G1180)</f>
        <v>0</v>
      </c>
      <c r="J1180" s="39">
        <f>SUM(D1180,F1180,H1180)</f>
        <v>0</v>
      </c>
      <c r="K1180" s="39">
        <v>0</v>
      </c>
      <c r="L1180" s="51"/>
      <c r="M1180" s="51"/>
      <c r="N1180" s="51"/>
      <c r="O1180" s="51"/>
      <c r="P1180" s="112"/>
    </row>
    <row r="1181" spans="1:16" ht="99.75" customHeight="1" hidden="1">
      <c r="A1181" s="106"/>
      <c r="B1181" s="3" t="s">
        <v>2088</v>
      </c>
      <c r="C1181" s="39"/>
      <c r="D1181" s="39"/>
      <c r="E1181" s="39"/>
      <c r="F1181" s="39"/>
      <c r="G1181" s="39"/>
      <c r="H1181" s="39"/>
      <c r="I1181" s="39"/>
      <c r="J1181" s="39"/>
      <c r="K1181" s="39"/>
      <c r="L1181" s="51"/>
      <c r="M1181" s="51"/>
      <c r="N1181" s="51"/>
      <c r="O1181" s="51"/>
      <c r="P1181" s="69"/>
    </row>
    <row r="1182" spans="1:16" ht="99.75" customHeight="1" hidden="1">
      <c r="A1182" s="106"/>
      <c r="B1182" s="3" t="s">
        <v>47</v>
      </c>
      <c r="C1182" s="39">
        <v>0</v>
      </c>
      <c r="D1182" s="39">
        <v>0</v>
      </c>
      <c r="E1182" s="39">
        <v>0</v>
      </c>
      <c r="F1182" s="39">
        <v>0</v>
      </c>
      <c r="G1182" s="39">
        <v>0</v>
      </c>
      <c r="H1182" s="39">
        <v>0</v>
      </c>
      <c r="I1182" s="39">
        <f aca="true" t="shared" si="34" ref="I1182:J1185">SUM(C1182,E1182,G1182)</f>
        <v>0</v>
      </c>
      <c r="J1182" s="39">
        <f t="shared" si="34"/>
        <v>0</v>
      </c>
      <c r="K1182" s="39">
        <v>0</v>
      </c>
      <c r="L1182" s="51"/>
      <c r="M1182" s="51"/>
      <c r="N1182" s="51"/>
      <c r="O1182" s="51"/>
      <c r="P1182" s="69"/>
    </row>
    <row r="1183" spans="1:16" ht="99.75" customHeight="1" hidden="1">
      <c r="A1183" s="106"/>
      <c r="B1183" s="3" t="s">
        <v>493</v>
      </c>
      <c r="C1183" s="39">
        <v>0</v>
      </c>
      <c r="D1183" s="39">
        <v>0</v>
      </c>
      <c r="E1183" s="39">
        <v>0</v>
      </c>
      <c r="F1183" s="39">
        <v>0</v>
      </c>
      <c r="G1183" s="39">
        <v>0</v>
      </c>
      <c r="H1183" s="39">
        <v>0</v>
      </c>
      <c r="I1183" s="39">
        <f>SUM(C1183,E1183,G1183)</f>
        <v>0</v>
      </c>
      <c r="J1183" s="39">
        <f>SUM(D1183,F1183,H1183)</f>
        <v>0</v>
      </c>
      <c r="K1183" s="39">
        <v>0</v>
      </c>
      <c r="L1183" s="51"/>
      <c r="M1183" s="51"/>
      <c r="N1183" s="51"/>
      <c r="O1183" s="51"/>
      <c r="P1183" s="69"/>
    </row>
    <row r="1184" spans="1:16" ht="99.75" customHeight="1" hidden="1">
      <c r="A1184" s="106"/>
      <c r="B1184" s="3"/>
      <c r="C1184" s="39"/>
      <c r="D1184" s="39"/>
      <c r="E1184" s="39"/>
      <c r="F1184" s="39"/>
      <c r="G1184" s="39"/>
      <c r="H1184" s="39"/>
      <c r="I1184" s="39"/>
      <c r="J1184" s="39"/>
      <c r="K1184" s="39"/>
      <c r="L1184" s="51"/>
      <c r="M1184" s="51"/>
      <c r="N1184" s="51"/>
      <c r="O1184" s="51"/>
      <c r="P1184" s="114"/>
    </row>
    <row r="1185" spans="1:16" ht="99.75" customHeight="1">
      <c r="A1185" s="106" t="s">
        <v>66</v>
      </c>
      <c r="B1185" s="6" t="s">
        <v>494</v>
      </c>
      <c r="C1185" s="38">
        <f>SUM(C1187:C1199)</f>
        <v>674001.4</v>
      </c>
      <c r="D1185" s="38">
        <f>SUM(D1187:D1199)</f>
        <v>361637.3</v>
      </c>
      <c r="E1185" s="39"/>
      <c r="F1185" s="39"/>
      <c r="G1185" s="39"/>
      <c r="H1185" s="39"/>
      <c r="I1185" s="38">
        <f t="shared" si="34"/>
        <v>674001.4</v>
      </c>
      <c r="J1185" s="38">
        <f t="shared" si="34"/>
        <v>361637.3</v>
      </c>
      <c r="K1185" s="38">
        <f>SUM(K1187:K1199)</f>
        <v>361637.3</v>
      </c>
      <c r="L1185" s="51"/>
      <c r="M1185" s="51"/>
      <c r="N1185" s="51"/>
      <c r="O1185" s="51"/>
      <c r="P1185" s="62"/>
    </row>
    <row r="1186" spans="1:16" ht="99.75" customHeight="1">
      <c r="A1186" s="1"/>
      <c r="B1186" s="3" t="s">
        <v>61</v>
      </c>
      <c r="C1186" s="39"/>
      <c r="D1186" s="39"/>
      <c r="E1186" s="39"/>
      <c r="F1186" s="39"/>
      <c r="G1186" s="39"/>
      <c r="H1186" s="39"/>
      <c r="I1186" s="39"/>
      <c r="J1186" s="39"/>
      <c r="K1186" s="39"/>
      <c r="L1186" s="51"/>
      <c r="M1186" s="51"/>
      <c r="N1186" s="51"/>
      <c r="O1186" s="51"/>
      <c r="P1186" s="62"/>
    </row>
    <row r="1187" spans="1:16" ht="99.75" customHeight="1">
      <c r="A1187" s="106"/>
      <c r="B1187" s="3" t="s">
        <v>116</v>
      </c>
      <c r="C1187" s="39"/>
      <c r="D1187" s="39"/>
      <c r="E1187" s="39"/>
      <c r="F1187" s="39"/>
      <c r="G1187" s="39"/>
      <c r="H1187" s="39"/>
      <c r="I1187" s="39"/>
      <c r="J1187" s="39"/>
      <c r="K1187" s="39"/>
      <c r="L1187" s="51"/>
      <c r="M1187" s="51"/>
      <c r="N1187" s="51"/>
      <c r="O1187" s="51"/>
      <c r="P1187" s="62"/>
    </row>
    <row r="1188" spans="1:16" ht="99.75" customHeight="1">
      <c r="A1188" s="106"/>
      <c r="B1188" s="3" t="s">
        <v>493</v>
      </c>
      <c r="C1188" s="39">
        <v>59854.1</v>
      </c>
      <c r="D1188" s="39">
        <v>0</v>
      </c>
      <c r="E1188" s="39">
        <v>0</v>
      </c>
      <c r="F1188" s="39">
        <v>0</v>
      </c>
      <c r="G1188" s="39">
        <v>0</v>
      </c>
      <c r="H1188" s="39">
        <v>0</v>
      </c>
      <c r="I1188" s="39">
        <f>SUM(C1188,E1188,G1188)</f>
        <v>59854.1</v>
      </c>
      <c r="J1188" s="39">
        <f>SUM(D1188,F1188,H1188)</f>
        <v>0</v>
      </c>
      <c r="K1188" s="39">
        <v>0</v>
      </c>
      <c r="L1188" s="51"/>
      <c r="M1188" s="51"/>
      <c r="N1188" s="51"/>
      <c r="O1188" s="51"/>
      <c r="P1188" s="62" t="s">
        <v>2111</v>
      </c>
    </row>
    <row r="1189" spans="1:16" ht="99.75" customHeight="1">
      <c r="A1189" s="106"/>
      <c r="B1189" s="3" t="s">
        <v>2089</v>
      </c>
      <c r="C1189" s="39"/>
      <c r="D1189" s="39"/>
      <c r="E1189" s="39"/>
      <c r="F1189" s="39"/>
      <c r="G1189" s="39"/>
      <c r="H1189" s="39"/>
      <c r="I1189" s="39"/>
      <c r="J1189" s="39"/>
      <c r="K1189" s="39"/>
      <c r="L1189" s="51"/>
      <c r="M1189" s="51"/>
      <c r="N1189" s="51"/>
      <c r="O1189" s="51"/>
      <c r="P1189" s="62"/>
    </row>
    <row r="1190" spans="1:16" ht="99.75" customHeight="1">
      <c r="A1190" s="106"/>
      <c r="B1190" s="3" t="s">
        <v>493</v>
      </c>
      <c r="C1190" s="39">
        <v>10000</v>
      </c>
      <c r="D1190" s="39">
        <v>0</v>
      </c>
      <c r="E1190" s="39">
        <v>0</v>
      </c>
      <c r="F1190" s="39">
        <v>0</v>
      </c>
      <c r="G1190" s="39">
        <v>0</v>
      </c>
      <c r="H1190" s="39">
        <v>0</v>
      </c>
      <c r="I1190" s="39">
        <f>SUM(C1190,E1190,G1190)</f>
        <v>10000</v>
      </c>
      <c r="J1190" s="39">
        <f>SUM(D1190,F1190,H1190)</f>
        <v>0</v>
      </c>
      <c r="K1190" s="39">
        <v>0</v>
      </c>
      <c r="L1190" s="51"/>
      <c r="M1190" s="51"/>
      <c r="N1190" s="51"/>
      <c r="O1190" s="51"/>
      <c r="P1190" s="62" t="s">
        <v>2112</v>
      </c>
    </row>
    <row r="1191" spans="1:16" ht="99.75" customHeight="1">
      <c r="A1191" s="106"/>
      <c r="B1191" s="3" t="s">
        <v>2090</v>
      </c>
      <c r="C1191" s="39"/>
      <c r="D1191" s="39"/>
      <c r="E1191" s="39"/>
      <c r="F1191" s="39"/>
      <c r="G1191" s="39"/>
      <c r="H1191" s="39"/>
      <c r="I1191" s="39"/>
      <c r="J1191" s="39"/>
      <c r="K1191" s="39"/>
      <c r="L1191" s="51"/>
      <c r="M1191" s="51"/>
      <c r="N1191" s="51"/>
      <c r="O1191" s="51"/>
      <c r="P1191" s="62"/>
    </row>
    <row r="1192" spans="1:16" ht="99.75" customHeight="1">
      <c r="A1192" s="106"/>
      <c r="B1192" s="3" t="s">
        <v>493</v>
      </c>
      <c r="C1192" s="39">
        <v>10000</v>
      </c>
      <c r="D1192" s="39">
        <v>0</v>
      </c>
      <c r="E1192" s="39">
        <v>0</v>
      </c>
      <c r="F1192" s="39">
        <v>0</v>
      </c>
      <c r="G1192" s="39">
        <v>0</v>
      </c>
      <c r="H1192" s="39">
        <v>0</v>
      </c>
      <c r="I1192" s="39">
        <f>SUM(C1192,E1192,G1192)</f>
        <v>10000</v>
      </c>
      <c r="J1192" s="39">
        <f>SUM(D1192,F1192,H1192)</f>
        <v>0</v>
      </c>
      <c r="K1192" s="39">
        <v>0</v>
      </c>
      <c r="L1192" s="51"/>
      <c r="M1192" s="51"/>
      <c r="N1192" s="51"/>
      <c r="O1192" s="51"/>
      <c r="P1192" s="62" t="s">
        <v>2112</v>
      </c>
    </row>
    <row r="1193" spans="1:16" ht="99.75" customHeight="1">
      <c r="A1193" s="106"/>
      <c r="B1193" s="3" t="s">
        <v>495</v>
      </c>
      <c r="C1193" s="39"/>
      <c r="D1193" s="39"/>
      <c r="E1193" s="39"/>
      <c r="F1193" s="39"/>
      <c r="G1193" s="39"/>
      <c r="H1193" s="39"/>
      <c r="I1193" s="39"/>
      <c r="J1193" s="39"/>
      <c r="K1193" s="39"/>
      <c r="L1193" s="51"/>
      <c r="M1193" s="51"/>
      <c r="N1193" s="51"/>
      <c r="O1193" s="51"/>
      <c r="P1193" s="62"/>
    </row>
    <row r="1194" spans="1:16" ht="99.75" customHeight="1">
      <c r="A1194" s="106"/>
      <c r="B1194" s="3" t="s">
        <v>493</v>
      </c>
      <c r="C1194" s="39">
        <v>254147.3</v>
      </c>
      <c r="D1194" s="39">
        <v>247037.3</v>
      </c>
      <c r="E1194" s="39">
        <v>0</v>
      </c>
      <c r="F1194" s="39">
        <v>0</v>
      </c>
      <c r="G1194" s="39">
        <v>0</v>
      </c>
      <c r="H1194" s="39">
        <v>0</v>
      </c>
      <c r="I1194" s="39">
        <f>SUM(C1194,E1194,G1194)</f>
        <v>254147.3</v>
      </c>
      <c r="J1194" s="39">
        <f>SUM(K1194,F1194,H1194)</f>
        <v>247037.3</v>
      </c>
      <c r="K1194" s="39">
        <v>247037.3</v>
      </c>
      <c r="L1194" s="51"/>
      <c r="M1194" s="51"/>
      <c r="N1194" s="51"/>
      <c r="O1194" s="51"/>
      <c r="P1194" s="62" t="s">
        <v>2113</v>
      </c>
    </row>
    <row r="1195" spans="1:16" ht="99.75" customHeight="1">
      <c r="A1195" s="108"/>
      <c r="B1195" s="3" t="s">
        <v>185</v>
      </c>
      <c r="C1195" s="39"/>
      <c r="D1195" s="39"/>
      <c r="E1195" s="39"/>
      <c r="F1195" s="39"/>
      <c r="G1195" s="39"/>
      <c r="H1195" s="39"/>
      <c r="I1195" s="39"/>
      <c r="J1195" s="39"/>
      <c r="K1195" s="39"/>
      <c r="L1195" s="51"/>
      <c r="M1195" s="51"/>
      <c r="N1195" s="51"/>
      <c r="O1195" s="51"/>
      <c r="P1195" s="62" t="s">
        <v>2114</v>
      </c>
    </row>
    <row r="1196" spans="1:16" ht="99.75" customHeight="1">
      <c r="A1196" s="108"/>
      <c r="B1196" s="3" t="s">
        <v>47</v>
      </c>
      <c r="C1196" s="39">
        <v>340000</v>
      </c>
      <c r="D1196" s="39">
        <v>114600</v>
      </c>
      <c r="E1196" s="39">
        <v>0</v>
      </c>
      <c r="F1196" s="39">
        <v>0</v>
      </c>
      <c r="G1196" s="39">
        <v>0</v>
      </c>
      <c r="H1196" s="39">
        <v>0</v>
      </c>
      <c r="I1196" s="39">
        <f>SUM(C1196,E1196,G1196)</f>
        <v>340000</v>
      </c>
      <c r="J1196" s="39">
        <f>SUM(K1196,F1196,H1196)</f>
        <v>114600</v>
      </c>
      <c r="K1196" s="39">
        <v>114600</v>
      </c>
      <c r="L1196" s="51"/>
      <c r="M1196" s="51"/>
      <c r="N1196" s="51"/>
      <c r="O1196" s="51"/>
      <c r="P1196" s="62" t="s">
        <v>2115</v>
      </c>
    </row>
    <row r="1197" spans="1:16" ht="99.75" customHeight="1" hidden="1">
      <c r="A1197" s="106"/>
      <c r="B1197" s="3" t="s">
        <v>52</v>
      </c>
      <c r="C1197" s="39">
        <v>0</v>
      </c>
      <c r="D1197" s="39">
        <v>0</v>
      </c>
      <c r="E1197" s="39">
        <v>0</v>
      </c>
      <c r="F1197" s="39">
        <v>0</v>
      </c>
      <c r="G1197" s="39">
        <v>0</v>
      </c>
      <c r="H1197" s="39">
        <v>0</v>
      </c>
      <c r="I1197" s="39">
        <f>SUM(C1197,E1197,G1197)</f>
        <v>0</v>
      </c>
      <c r="J1197" s="39">
        <f>SUM(D1197,F1197,H1197)</f>
        <v>0</v>
      </c>
      <c r="K1197" s="39">
        <v>0</v>
      </c>
      <c r="L1197" s="51"/>
      <c r="M1197" s="51"/>
      <c r="N1197" s="51"/>
      <c r="O1197" s="51"/>
      <c r="P1197" s="62"/>
    </row>
    <row r="1198" spans="1:16" ht="99.75" customHeight="1" hidden="1">
      <c r="A1198" s="1"/>
      <c r="B1198" s="3" t="s">
        <v>2091</v>
      </c>
      <c r="C1198" s="39"/>
      <c r="D1198" s="39"/>
      <c r="E1198" s="39"/>
      <c r="F1198" s="39"/>
      <c r="G1198" s="39"/>
      <c r="H1198" s="39"/>
      <c r="I1198" s="39"/>
      <c r="J1198" s="39"/>
      <c r="K1198" s="39"/>
      <c r="L1198" s="51"/>
      <c r="M1198" s="51"/>
      <c r="N1198" s="51"/>
      <c r="O1198" s="51"/>
      <c r="P1198" s="62"/>
    </row>
    <row r="1199" spans="1:16" ht="99.75" customHeight="1" hidden="1">
      <c r="A1199" s="106"/>
      <c r="B1199" s="3" t="s">
        <v>493</v>
      </c>
      <c r="C1199" s="39">
        <v>0</v>
      </c>
      <c r="D1199" s="39">
        <v>0</v>
      </c>
      <c r="E1199" s="39">
        <v>0</v>
      </c>
      <c r="F1199" s="39">
        <v>0</v>
      </c>
      <c r="G1199" s="39">
        <v>0</v>
      </c>
      <c r="H1199" s="39">
        <v>0</v>
      </c>
      <c r="I1199" s="39">
        <f>SUM(C1199,E1199,G1199)</f>
        <v>0</v>
      </c>
      <c r="J1199" s="39">
        <f>SUM(D1199,F1199,H1199)</f>
        <v>0</v>
      </c>
      <c r="K1199" s="39">
        <v>0</v>
      </c>
      <c r="L1199" s="51"/>
      <c r="M1199" s="51"/>
      <c r="N1199" s="51"/>
      <c r="O1199" s="51"/>
      <c r="P1199" s="62"/>
    </row>
    <row r="1200" spans="1:16" ht="99.75" customHeight="1" hidden="1">
      <c r="A1200" s="106"/>
      <c r="B1200" s="109"/>
      <c r="C1200" s="39"/>
      <c r="D1200" s="39"/>
      <c r="E1200" s="39"/>
      <c r="F1200" s="39"/>
      <c r="G1200" s="39"/>
      <c r="H1200" s="39"/>
      <c r="I1200" s="39"/>
      <c r="J1200" s="39"/>
      <c r="K1200" s="39"/>
      <c r="L1200" s="51"/>
      <c r="M1200" s="51"/>
      <c r="N1200" s="51"/>
      <c r="O1200" s="51"/>
      <c r="P1200" s="62"/>
    </row>
    <row r="1201" spans="1:16" ht="99.75" customHeight="1">
      <c r="A1201" s="10" t="s">
        <v>332</v>
      </c>
      <c r="B1201" s="6" t="s">
        <v>188</v>
      </c>
      <c r="C1201" s="38">
        <f>SUM(C1202:C1211)</f>
        <v>95700</v>
      </c>
      <c r="D1201" s="38">
        <f>SUM(D1202:D1211)</f>
        <v>76153.5</v>
      </c>
      <c r="E1201" s="39">
        <v>0</v>
      </c>
      <c r="F1201" s="39"/>
      <c r="G1201" s="39"/>
      <c r="H1201" s="39"/>
      <c r="I1201" s="38">
        <f>SUM(C1201,E1201,G1201)</f>
        <v>95700</v>
      </c>
      <c r="J1201" s="38">
        <f>SUM(D1201,F1201,H1201)</f>
        <v>76153.5</v>
      </c>
      <c r="K1201" s="38">
        <f>SUM(K1202:K1211)</f>
        <v>76153.5</v>
      </c>
      <c r="L1201" s="51"/>
      <c r="M1201" s="51"/>
      <c r="N1201" s="51"/>
      <c r="O1201" s="51"/>
      <c r="P1201" s="62"/>
    </row>
    <row r="1202" spans="1:16" ht="99.75" customHeight="1">
      <c r="A1202" s="1"/>
      <c r="B1202" s="3" t="s">
        <v>68</v>
      </c>
      <c r="C1202" s="39"/>
      <c r="D1202" s="39"/>
      <c r="E1202" s="39"/>
      <c r="F1202" s="39"/>
      <c r="G1202" s="39"/>
      <c r="H1202" s="39"/>
      <c r="I1202" s="39"/>
      <c r="J1202" s="39"/>
      <c r="K1202" s="39"/>
      <c r="L1202" s="51"/>
      <c r="M1202" s="51"/>
      <c r="N1202" s="51"/>
      <c r="O1202" s="51"/>
      <c r="P1202" s="62"/>
    </row>
    <row r="1203" spans="1:16" ht="99.75" customHeight="1">
      <c r="A1203" s="1"/>
      <c r="B1203" s="3" t="s">
        <v>43</v>
      </c>
      <c r="C1203" s="39"/>
      <c r="D1203" s="39"/>
      <c r="E1203" s="39"/>
      <c r="F1203" s="39"/>
      <c r="G1203" s="39"/>
      <c r="H1203" s="39"/>
      <c r="I1203" s="39"/>
      <c r="J1203" s="39"/>
      <c r="K1203" s="39"/>
      <c r="L1203" s="51"/>
      <c r="M1203" s="51"/>
      <c r="N1203" s="51"/>
      <c r="O1203" s="51"/>
      <c r="P1203" s="62"/>
    </row>
    <row r="1204" spans="1:16" ht="99.75" customHeight="1">
      <c r="A1204" s="106"/>
      <c r="B1204" s="3" t="s">
        <v>493</v>
      </c>
      <c r="C1204" s="39">
        <v>56000</v>
      </c>
      <c r="D1204" s="39">
        <v>48235.5</v>
      </c>
      <c r="E1204" s="39">
        <v>0</v>
      </c>
      <c r="F1204" s="39">
        <v>0</v>
      </c>
      <c r="G1204" s="39">
        <v>0</v>
      </c>
      <c r="H1204" s="39">
        <v>0</v>
      </c>
      <c r="I1204" s="39">
        <f>SUM(C1204,E1204,G1204)</f>
        <v>56000</v>
      </c>
      <c r="J1204" s="39">
        <f>SUM(D1204,F1204,H1204)</f>
        <v>48235.5</v>
      </c>
      <c r="K1204" s="39">
        <v>48235.5</v>
      </c>
      <c r="L1204" s="51"/>
      <c r="M1204" s="51"/>
      <c r="N1204" s="51"/>
      <c r="O1204" s="51"/>
      <c r="P1204" s="62" t="s">
        <v>2116</v>
      </c>
    </row>
    <row r="1205" spans="1:16" ht="99.75" customHeight="1" hidden="1">
      <c r="A1205" s="1"/>
      <c r="B1205" s="3" t="s">
        <v>45</v>
      </c>
      <c r="C1205" s="39"/>
      <c r="D1205" s="39"/>
      <c r="E1205" s="39"/>
      <c r="F1205" s="39"/>
      <c r="G1205" s="39"/>
      <c r="H1205" s="39"/>
      <c r="I1205" s="39"/>
      <c r="J1205" s="39"/>
      <c r="K1205" s="39"/>
      <c r="L1205" s="51"/>
      <c r="M1205" s="51"/>
      <c r="N1205" s="51"/>
      <c r="O1205" s="51"/>
      <c r="P1205" s="62"/>
    </row>
    <row r="1206" spans="1:16" ht="99.75" customHeight="1" hidden="1">
      <c r="A1206" s="1"/>
      <c r="B1206" s="3" t="s">
        <v>493</v>
      </c>
      <c r="C1206" s="39">
        <v>0</v>
      </c>
      <c r="D1206" s="39">
        <v>0</v>
      </c>
      <c r="E1206" s="39">
        <v>0</v>
      </c>
      <c r="F1206" s="39">
        <v>0</v>
      </c>
      <c r="G1206" s="39">
        <v>0</v>
      </c>
      <c r="H1206" s="39">
        <v>0</v>
      </c>
      <c r="I1206" s="39">
        <f>SUM(C1206,E1206,G1206)</f>
        <v>0</v>
      </c>
      <c r="J1206" s="39">
        <f>SUM(D1206,F1206,H1206)</f>
        <v>0</v>
      </c>
      <c r="K1206" s="39">
        <v>0</v>
      </c>
      <c r="L1206" s="51"/>
      <c r="M1206" s="51"/>
      <c r="N1206" s="51"/>
      <c r="O1206" s="51"/>
      <c r="P1206" s="62"/>
    </row>
    <row r="1207" spans="1:16" ht="99.75" customHeight="1">
      <c r="A1207" s="1"/>
      <c r="B1207" s="3" t="s">
        <v>46</v>
      </c>
      <c r="C1207" s="39"/>
      <c r="D1207" s="39"/>
      <c r="E1207" s="39"/>
      <c r="F1207" s="39"/>
      <c r="G1207" s="39"/>
      <c r="H1207" s="39"/>
      <c r="I1207" s="39"/>
      <c r="J1207" s="39"/>
      <c r="K1207" s="39"/>
      <c r="L1207" s="51"/>
      <c r="M1207" s="51"/>
      <c r="N1207" s="51"/>
      <c r="O1207" s="51"/>
      <c r="P1207" s="62"/>
    </row>
    <row r="1208" spans="1:16" ht="99.75" customHeight="1">
      <c r="A1208" s="106"/>
      <c r="B1208" s="3" t="s">
        <v>493</v>
      </c>
      <c r="C1208" s="39">
        <v>39700</v>
      </c>
      <c r="D1208" s="39">
        <v>27918</v>
      </c>
      <c r="E1208" s="39">
        <v>0</v>
      </c>
      <c r="F1208" s="39">
        <v>0</v>
      </c>
      <c r="G1208" s="39">
        <v>0</v>
      </c>
      <c r="H1208" s="39">
        <v>0</v>
      </c>
      <c r="I1208" s="39">
        <f>SUM(C1208,E1208,G1208)</f>
        <v>39700</v>
      </c>
      <c r="J1208" s="39">
        <f>SUM(D1208,F1208,H1208)</f>
        <v>27918</v>
      </c>
      <c r="K1208" s="39">
        <v>27918</v>
      </c>
      <c r="L1208" s="51"/>
      <c r="M1208" s="51"/>
      <c r="N1208" s="51"/>
      <c r="O1208" s="51"/>
      <c r="P1208" s="62" t="s">
        <v>2202</v>
      </c>
    </row>
    <row r="1209" spans="1:16" ht="99.75" customHeight="1" hidden="1">
      <c r="A1209" s="106"/>
      <c r="B1209" s="3"/>
      <c r="C1209" s="39"/>
      <c r="D1209" s="39"/>
      <c r="E1209" s="39"/>
      <c r="F1209" s="39"/>
      <c r="G1209" s="39"/>
      <c r="H1209" s="39"/>
      <c r="I1209" s="39"/>
      <c r="J1209" s="39"/>
      <c r="K1209" s="39"/>
      <c r="L1209" s="51"/>
      <c r="M1209" s="51"/>
      <c r="N1209" s="51"/>
      <c r="O1209" s="51"/>
      <c r="P1209" s="62"/>
    </row>
    <row r="1210" spans="1:16" ht="99.75" customHeight="1" hidden="1">
      <c r="A1210" s="106"/>
      <c r="B1210" s="3" t="s">
        <v>75</v>
      </c>
      <c r="C1210" s="39"/>
      <c r="D1210" s="39"/>
      <c r="E1210" s="39"/>
      <c r="F1210" s="39"/>
      <c r="G1210" s="39"/>
      <c r="H1210" s="39"/>
      <c r="I1210" s="39"/>
      <c r="J1210" s="39"/>
      <c r="K1210" s="39"/>
      <c r="L1210" s="51"/>
      <c r="M1210" s="51"/>
      <c r="N1210" s="51"/>
      <c r="O1210" s="51"/>
      <c r="P1210" s="62"/>
    </row>
    <row r="1211" spans="1:16" ht="99.75" customHeight="1" hidden="1">
      <c r="A1211" s="106"/>
      <c r="B1211" s="3" t="s">
        <v>52</v>
      </c>
      <c r="C1211" s="39">
        <v>0</v>
      </c>
      <c r="D1211" s="39">
        <v>0</v>
      </c>
      <c r="E1211" s="39">
        <v>0</v>
      </c>
      <c r="F1211" s="39">
        <v>0</v>
      </c>
      <c r="G1211" s="39">
        <v>0</v>
      </c>
      <c r="H1211" s="39">
        <v>0</v>
      </c>
      <c r="I1211" s="39">
        <f>SUM(C1211,E1211,G1211)</f>
        <v>0</v>
      </c>
      <c r="J1211" s="39">
        <f>SUM(D1211,F1211,H1211)</f>
        <v>0</v>
      </c>
      <c r="K1211" s="39">
        <v>0</v>
      </c>
      <c r="L1211" s="51"/>
      <c r="M1211" s="51"/>
      <c r="N1211" s="51"/>
      <c r="O1211" s="51"/>
      <c r="P1211" s="62"/>
    </row>
    <row r="1212" spans="1:16" ht="99.75" customHeight="1" hidden="1">
      <c r="A1212" s="106"/>
      <c r="B1212" s="3"/>
      <c r="C1212" s="39"/>
      <c r="D1212" s="39"/>
      <c r="E1212" s="39"/>
      <c r="F1212" s="39"/>
      <c r="G1212" s="39"/>
      <c r="H1212" s="39"/>
      <c r="I1212" s="39"/>
      <c r="J1212" s="39"/>
      <c r="K1212" s="39"/>
      <c r="L1212" s="51"/>
      <c r="M1212" s="51"/>
      <c r="N1212" s="51"/>
      <c r="O1212" s="51"/>
      <c r="P1212" s="62"/>
    </row>
    <row r="1213" spans="1:16" ht="99.75" customHeight="1">
      <c r="A1213" s="10" t="s">
        <v>69</v>
      </c>
      <c r="B1213" s="6" t="s">
        <v>190</v>
      </c>
      <c r="C1213" s="38">
        <f>SUM(C1216:C1218)</f>
        <v>189441.3</v>
      </c>
      <c r="D1213" s="38">
        <f>SUM(D1214:D1216)</f>
        <v>187419.4</v>
      </c>
      <c r="E1213" s="39"/>
      <c r="F1213" s="39"/>
      <c r="G1213" s="39"/>
      <c r="H1213" s="39"/>
      <c r="I1213" s="38">
        <f>SUM(C1213,E1213,G1213)</f>
        <v>189441.3</v>
      </c>
      <c r="J1213" s="38">
        <f>SUM(D1213,F1213,H1213)</f>
        <v>187419.4</v>
      </c>
      <c r="K1213" s="38">
        <f>SUM(K1214:K1216)</f>
        <v>187419.4</v>
      </c>
      <c r="L1213" s="51"/>
      <c r="M1213" s="51"/>
      <c r="N1213" s="51"/>
      <c r="O1213" s="51"/>
      <c r="P1213" s="62"/>
    </row>
    <row r="1214" spans="1:16" ht="99.75" customHeight="1">
      <c r="A1214" s="1"/>
      <c r="B1214" s="3" t="s">
        <v>72</v>
      </c>
      <c r="C1214" s="39"/>
      <c r="D1214" s="39"/>
      <c r="E1214" s="39"/>
      <c r="F1214" s="39"/>
      <c r="G1214" s="39"/>
      <c r="H1214" s="39"/>
      <c r="I1214" s="39"/>
      <c r="J1214" s="39"/>
      <c r="K1214" s="39"/>
      <c r="L1214" s="51"/>
      <c r="M1214" s="51"/>
      <c r="N1214" s="51"/>
      <c r="O1214" s="51"/>
      <c r="P1214" s="62"/>
    </row>
    <row r="1215" spans="1:16" ht="99.75" customHeight="1">
      <c r="A1215" s="106"/>
      <c r="B1215" s="3" t="s">
        <v>496</v>
      </c>
      <c r="C1215" s="39"/>
      <c r="D1215" s="39"/>
      <c r="E1215" s="39"/>
      <c r="F1215" s="39"/>
      <c r="G1215" s="39"/>
      <c r="H1215" s="39"/>
      <c r="I1215" s="39"/>
      <c r="J1215" s="39"/>
      <c r="K1215" s="39"/>
      <c r="L1215" s="51"/>
      <c r="M1215" s="51"/>
      <c r="N1215" s="51"/>
      <c r="O1215" s="51"/>
      <c r="P1215" s="62"/>
    </row>
    <row r="1216" spans="1:16" ht="99.75" customHeight="1">
      <c r="A1216" s="106"/>
      <c r="B1216" s="3" t="s">
        <v>493</v>
      </c>
      <c r="C1216" s="39">
        <v>189441.3</v>
      </c>
      <c r="D1216" s="39">
        <v>187419.4</v>
      </c>
      <c r="E1216" s="39">
        <v>0</v>
      </c>
      <c r="F1216" s="39">
        <v>0</v>
      </c>
      <c r="G1216" s="39">
        <v>0</v>
      </c>
      <c r="H1216" s="39">
        <v>0</v>
      </c>
      <c r="I1216" s="39">
        <f>SUM(C1216,E1216,G1216)</f>
        <v>189441.3</v>
      </c>
      <c r="J1216" s="39">
        <f>SUM(D1216,F1216,H1216)</f>
        <v>187419.4</v>
      </c>
      <c r="K1216" s="39">
        <v>187419.4</v>
      </c>
      <c r="L1216" s="51"/>
      <c r="M1216" s="51"/>
      <c r="N1216" s="51"/>
      <c r="O1216" s="51"/>
      <c r="P1216" s="62" t="s">
        <v>2117</v>
      </c>
    </row>
    <row r="1217" spans="1:16" ht="99.75" customHeight="1" hidden="1">
      <c r="A1217" s="106"/>
      <c r="B1217" s="3"/>
      <c r="C1217" s="39"/>
      <c r="D1217" s="39"/>
      <c r="E1217" s="39"/>
      <c r="F1217" s="39"/>
      <c r="G1217" s="39"/>
      <c r="H1217" s="39"/>
      <c r="I1217" s="39"/>
      <c r="J1217" s="39"/>
      <c r="K1217" s="39"/>
      <c r="L1217" s="51"/>
      <c r="M1217" s="51"/>
      <c r="N1217" s="51"/>
      <c r="O1217" s="51"/>
      <c r="P1217" s="62"/>
    </row>
    <row r="1218" spans="1:16" ht="99.75" customHeight="1" hidden="1">
      <c r="A1218" s="106"/>
      <c r="B1218" s="3"/>
      <c r="C1218" s="39"/>
      <c r="D1218" s="39"/>
      <c r="E1218" s="39"/>
      <c r="F1218" s="39"/>
      <c r="G1218" s="39"/>
      <c r="H1218" s="39"/>
      <c r="I1218" s="39"/>
      <c r="J1218" s="39"/>
      <c r="K1218" s="39"/>
      <c r="L1218" s="51"/>
      <c r="M1218" s="51"/>
      <c r="N1218" s="51"/>
      <c r="O1218" s="51"/>
      <c r="P1218" s="62"/>
    </row>
    <row r="1219" spans="1:16" ht="99.75" customHeight="1">
      <c r="A1219" s="10" t="s">
        <v>71</v>
      </c>
      <c r="B1219" s="6" t="s">
        <v>189</v>
      </c>
      <c r="C1219" s="38">
        <f>SUM(C1220:C1223)</f>
        <v>110100</v>
      </c>
      <c r="D1219" s="38">
        <f>SUM(D1220:D1223)</f>
        <v>104711.3</v>
      </c>
      <c r="E1219" s="39"/>
      <c r="F1219" s="39"/>
      <c r="G1219" s="39"/>
      <c r="H1219" s="39"/>
      <c r="I1219" s="38">
        <f>SUM(C1219,E1219,G1219)</f>
        <v>110100</v>
      </c>
      <c r="J1219" s="38">
        <f>SUM(D1219,F1219,H1219)</f>
        <v>104711.3</v>
      </c>
      <c r="K1219" s="38">
        <f>SUM(K1220:K1223)</f>
        <v>104711.3</v>
      </c>
      <c r="L1219" s="51"/>
      <c r="M1219" s="51"/>
      <c r="N1219" s="51"/>
      <c r="O1219" s="51"/>
      <c r="P1219" s="62"/>
    </row>
    <row r="1220" spans="1:16" ht="99.75" customHeight="1">
      <c r="A1220" s="1"/>
      <c r="B1220" s="3" t="s">
        <v>70</v>
      </c>
      <c r="C1220" s="39"/>
      <c r="D1220" s="39"/>
      <c r="E1220" s="39"/>
      <c r="F1220" s="39"/>
      <c r="G1220" s="39"/>
      <c r="H1220" s="39"/>
      <c r="I1220" s="39"/>
      <c r="J1220" s="39"/>
      <c r="K1220" s="39"/>
      <c r="L1220" s="51"/>
      <c r="M1220" s="51"/>
      <c r="N1220" s="51"/>
      <c r="O1220" s="51"/>
      <c r="P1220" s="62"/>
    </row>
    <row r="1221" spans="1:16" ht="99.75" customHeight="1">
      <c r="A1221" s="106"/>
      <c r="B1221" s="3" t="s">
        <v>493</v>
      </c>
      <c r="C1221" s="39">
        <v>110100</v>
      </c>
      <c r="D1221" s="39">
        <v>104711.3</v>
      </c>
      <c r="E1221" s="39">
        <v>0</v>
      </c>
      <c r="F1221" s="39">
        <v>0</v>
      </c>
      <c r="G1221" s="39">
        <v>0</v>
      </c>
      <c r="H1221" s="39">
        <v>0</v>
      </c>
      <c r="I1221" s="39">
        <f>SUM(C1221,E1221,G1221)</f>
        <v>110100</v>
      </c>
      <c r="J1221" s="39">
        <f>SUM(D1221,F1221,H1221)</f>
        <v>104711.3</v>
      </c>
      <c r="K1221" s="39">
        <v>104711.3</v>
      </c>
      <c r="L1221" s="51"/>
      <c r="M1221" s="51"/>
      <c r="N1221" s="51"/>
      <c r="O1221" s="51"/>
      <c r="P1221" s="62" t="s">
        <v>2125</v>
      </c>
    </row>
    <row r="1222" spans="1:16" ht="99.75" customHeight="1" hidden="1">
      <c r="A1222" s="106"/>
      <c r="B1222" s="3" t="s">
        <v>2092</v>
      </c>
      <c r="C1222" s="39"/>
      <c r="D1222" s="39"/>
      <c r="E1222" s="39"/>
      <c r="F1222" s="39"/>
      <c r="G1222" s="39"/>
      <c r="H1222" s="39"/>
      <c r="I1222" s="39"/>
      <c r="J1222" s="39"/>
      <c r="K1222" s="39"/>
      <c r="L1222" s="51"/>
      <c r="M1222" s="51"/>
      <c r="N1222" s="51"/>
      <c r="O1222" s="51"/>
      <c r="P1222" s="62"/>
    </row>
    <row r="1223" spans="1:16" ht="99.75" customHeight="1" hidden="1">
      <c r="A1223" s="106"/>
      <c r="B1223" s="3" t="s">
        <v>493</v>
      </c>
      <c r="C1223" s="39">
        <v>0</v>
      </c>
      <c r="D1223" s="39">
        <v>0</v>
      </c>
      <c r="E1223" s="39">
        <v>0</v>
      </c>
      <c r="F1223" s="39">
        <v>0</v>
      </c>
      <c r="G1223" s="39">
        <v>0</v>
      </c>
      <c r="H1223" s="39">
        <v>0</v>
      </c>
      <c r="I1223" s="39">
        <f>SUM(C1223,E1223,G1223)</f>
        <v>0</v>
      </c>
      <c r="J1223" s="39">
        <f>SUM(D1223,F1223,H1223)</f>
        <v>0</v>
      </c>
      <c r="K1223" s="39">
        <v>0</v>
      </c>
      <c r="L1223" s="51"/>
      <c r="M1223" s="51"/>
      <c r="N1223" s="51"/>
      <c r="O1223" s="51"/>
      <c r="P1223" s="62"/>
    </row>
    <row r="1224" spans="1:16" ht="99.75" customHeight="1" hidden="1">
      <c r="A1224" s="106"/>
      <c r="B1224" s="3"/>
      <c r="C1224" s="39"/>
      <c r="D1224" s="39"/>
      <c r="E1224" s="39"/>
      <c r="F1224" s="39"/>
      <c r="G1224" s="39"/>
      <c r="H1224" s="39"/>
      <c r="I1224" s="39"/>
      <c r="J1224" s="39"/>
      <c r="K1224" s="39"/>
      <c r="L1224" s="51"/>
      <c r="M1224" s="51"/>
      <c r="N1224" s="51"/>
      <c r="O1224" s="51"/>
      <c r="P1224" s="62"/>
    </row>
    <row r="1225" spans="1:16" ht="99.75" customHeight="1">
      <c r="A1225" s="10" t="s">
        <v>328</v>
      </c>
      <c r="B1225" s="6" t="s">
        <v>186</v>
      </c>
      <c r="C1225" s="38">
        <f>SUM(C1226:C1232)</f>
        <v>174140</v>
      </c>
      <c r="D1225" s="38">
        <f>SUM(D1226:D1232)</f>
        <v>171314.7</v>
      </c>
      <c r="E1225" s="39"/>
      <c r="F1225" s="39"/>
      <c r="G1225" s="39"/>
      <c r="H1225" s="39"/>
      <c r="I1225" s="38">
        <f>SUM(C1225,E1225,G1225)</f>
        <v>174140</v>
      </c>
      <c r="J1225" s="38">
        <f>SUM(D1225,F1225,H1225)</f>
        <v>171314.7</v>
      </c>
      <c r="K1225" s="38">
        <f>SUM(K1226:K1232)</f>
        <v>171314.7</v>
      </c>
      <c r="L1225" s="51"/>
      <c r="M1225" s="51"/>
      <c r="N1225" s="51"/>
      <c r="O1225" s="51"/>
      <c r="P1225" s="62"/>
    </row>
    <row r="1226" spans="1:16" ht="99.75" customHeight="1">
      <c r="A1226" s="1"/>
      <c r="B1226" s="3" t="s">
        <v>64</v>
      </c>
      <c r="C1226" s="39"/>
      <c r="D1226" s="39"/>
      <c r="E1226" s="39"/>
      <c r="F1226" s="39"/>
      <c r="G1226" s="39"/>
      <c r="H1226" s="39"/>
      <c r="I1226" s="39"/>
      <c r="J1226" s="39"/>
      <c r="K1226" s="39"/>
      <c r="L1226" s="51"/>
      <c r="M1226" s="51"/>
      <c r="N1226" s="51"/>
      <c r="O1226" s="51"/>
      <c r="P1226" s="62"/>
    </row>
    <row r="1227" spans="1:16" ht="99.75" customHeight="1">
      <c r="A1227" s="1"/>
      <c r="B1227" s="3" t="s">
        <v>65</v>
      </c>
      <c r="C1227" s="39"/>
      <c r="D1227" s="39"/>
      <c r="E1227" s="39"/>
      <c r="F1227" s="39"/>
      <c r="G1227" s="39"/>
      <c r="H1227" s="39"/>
      <c r="I1227" s="39"/>
      <c r="J1227" s="39"/>
      <c r="K1227" s="39"/>
      <c r="L1227" s="51"/>
      <c r="M1227" s="51"/>
      <c r="N1227" s="51"/>
      <c r="O1227" s="51"/>
      <c r="P1227" s="62"/>
    </row>
    <row r="1228" spans="1:16" ht="99.75" customHeight="1">
      <c r="A1228" s="106"/>
      <c r="B1228" s="3" t="s">
        <v>493</v>
      </c>
      <c r="C1228" s="39">
        <v>174140</v>
      </c>
      <c r="D1228" s="39">
        <v>171314.7</v>
      </c>
      <c r="E1228" s="39">
        <v>0</v>
      </c>
      <c r="F1228" s="39">
        <v>0</v>
      </c>
      <c r="G1228" s="39">
        <v>0</v>
      </c>
      <c r="H1228" s="39">
        <v>0</v>
      </c>
      <c r="I1228" s="39">
        <f>SUM(C1228,E1228,G1228)</f>
        <v>174140</v>
      </c>
      <c r="J1228" s="39">
        <f>SUM(D1228,F1228,H1228)</f>
        <v>171314.7</v>
      </c>
      <c r="K1228" s="39">
        <v>171314.7</v>
      </c>
      <c r="L1228" s="51"/>
      <c r="M1228" s="51"/>
      <c r="N1228" s="51"/>
      <c r="O1228" s="51"/>
      <c r="P1228" s="62" t="s">
        <v>2203</v>
      </c>
    </row>
    <row r="1229" spans="1:16" ht="99.75" customHeight="1" hidden="1">
      <c r="A1229" s="106"/>
      <c r="B1229" s="3"/>
      <c r="C1229" s="39"/>
      <c r="D1229" s="39"/>
      <c r="E1229" s="39"/>
      <c r="F1229" s="39"/>
      <c r="G1229" s="39"/>
      <c r="H1229" s="39"/>
      <c r="I1229" s="39"/>
      <c r="J1229" s="39"/>
      <c r="K1229" s="39"/>
      <c r="L1229" s="51"/>
      <c r="M1229" s="51"/>
      <c r="N1229" s="51"/>
      <c r="O1229" s="51"/>
      <c r="P1229" s="62"/>
    </row>
    <row r="1230" spans="1:16" ht="99.75" customHeight="1" hidden="1">
      <c r="A1230" s="106"/>
      <c r="B1230" s="3" t="s">
        <v>2093</v>
      </c>
      <c r="C1230" s="39"/>
      <c r="D1230" s="39"/>
      <c r="E1230" s="39"/>
      <c r="F1230" s="39"/>
      <c r="G1230" s="39"/>
      <c r="H1230" s="39"/>
      <c r="I1230" s="39"/>
      <c r="J1230" s="39"/>
      <c r="K1230" s="39"/>
      <c r="L1230" s="51"/>
      <c r="M1230" s="51"/>
      <c r="N1230" s="51"/>
      <c r="O1230" s="51"/>
      <c r="P1230" s="62"/>
    </row>
    <row r="1231" spans="1:16" ht="99.75" customHeight="1" hidden="1">
      <c r="A1231" s="1"/>
      <c r="B1231" s="3" t="s">
        <v>2094</v>
      </c>
      <c r="C1231" s="39"/>
      <c r="D1231" s="39"/>
      <c r="E1231" s="39"/>
      <c r="F1231" s="39"/>
      <c r="G1231" s="39"/>
      <c r="H1231" s="39"/>
      <c r="I1231" s="39"/>
      <c r="J1231" s="39"/>
      <c r="K1231" s="39"/>
      <c r="L1231" s="51"/>
      <c r="M1231" s="51"/>
      <c r="N1231" s="51"/>
      <c r="O1231" s="51"/>
      <c r="P1231" s="62"/>
    </row>
    <row r="1232" spans="1:16" ht="99.75" customHeight="1" hidden="1">
      <c r="A1232" s="106"/>
      <c r="B1232" s="3" t="s">
        <v>493</v>
      </c>
      <c r="C1232" s="39">
        <v>0</v>
      </c>
      <c r="D1232" s="39">
        <v>0</v>
      </c>
      <c r="E1232" s="39">
        <v>0</v>
      </c>
      <c r="F1232" s="39">
        <v>0</v>
      </c>
      <c r="G1232" s="39">
        <v>0</v>
      </c>
      <c r="H1232" s="39">
        <v>0</v>
      </c>
      <c r="I1232" s="39">
        <f>SUM(C1232,E1232,G1232)</f>
        <v>0</v>
      </c>
      <c r="J1232" s="39">
        <f>SUM(D1232,F1232,H1232)</f>
        <v>0</v>
      </c>
      <c r="K1232" s="39">
        <v>0</v>
      </c>
      <c r="L1232" s="51"/>
      <c r="M1232" s="51"/>
      <c r="N1232" s="51"/>
      <c r="O1232" s="51"/>
      <c r="P1232" s="62"/>
    </row>
    <row r="1233" spans="1:16" ht="99.75" customHeight="1" hidden="1">
      <c r="A1233" s="106"/>
      <c r="B1233" s="3"/>
      <c r="C1233" s="39"/>
      <c r="D1233" s="39"/>
      <c r="E1233" s="39"/>
      <c r="F1233" s="39"/>
      <c r="G1233" s="39"/>
      <c r="H1233" s="39"/>
      <c r="I1233" s="39"/>
      <c r="J1233" s="39"/>
      <c r="K1233" s="39"/>
      <c r="L1233" s="51"/>
      <c r="M1233" s="51"/>
      <c r="N1233" s="51"/>
      <c r="O1233" s="51"/>
      <c r="P1233" s="62"/>
    </row>
    <row r="1234" spans="1:16" ht="99.75" customHeight="1">
      <c r="A1234" s="10" t="s">
        <v>333</v>
      </c>
      <c r="B1234" s="6" t="s">
        <v>497</v>
      </c>
      <c r="C1234" s="38">
        <f>SUM(C1235:C1240)</f>
        <v>10000</v>
      </c>
      <c r="D1234" s="38">
        <f>SUM(D1235:D1240)</f>
        <v>0</v>
      </c>
      <c r="E1234" s="39">
        <v>0</v>
      </c>
      <c r="F1234" s="39"/>
      <c r="G1234" s="39"/>
      <c r="H1234" s="39"/>
      <c r="I1234" s="38">
        <f>SUM(C1234,E1234,G1234)</f>
        <v>10000</v>
      </c>
      <c r="J1234" s="38">
        <f>SUM(D1234,F1234,H1234)</f>
        <v>0</v>
      </c>
      <c r="K1234" s="38">
        <f>SUM(K1235:K1240)</f>
        <v>0</v>
      </c>
      <c r="L1234" s="51"/>
      <c r="M1234" s="51"/>
      <c r="N1234" s="51"/>
      <c r="O1234" s="51"/>
      <c r="P1234" s="62"/>
    </row>
    <row r="1235" spans="1:16" ht="99.75" customHeight="1">
      <c r="A1235" s="1"/>
      <c r="B1235" s="3" t="s">
        <v>498</v>
      </c>
      <c r="C1235" s="39"/>
      <c r="D1235" s="39"/>
      <c r="E1235" s="39"/>
      <c r="F1235" s="39"/>
      <c r="G1235" s="39"/>
      <c r="H1235" s="39"/>
      <c r="I1235" s="39"/>
      <c r="J1235" s="39"/>
      <c r="K1235" s="39"/>
      <c r="L1235" s="51"/>
      <c r="M1235" s="51"/>
      <c r="N1235" s="51"/>
      <c r="O1235" s="51"/>
      <c r="P1235" s="62"/>
    </row>
    <row r="1236" spans="1:16" ht="99.75" customHeight="1">
      <c r="A1236" s="1"/>
      <c r="B1236" s="3" t="s">
        <v>499</v>
      </c>
      <c r="C1236" s="39"/>
      <c r="D1236" s="39"/>
      <c r="E1236" s="39"/>
      <c r="F1236" s="39"/>
      <c r="G1236" s="39"/>
      <c r="H1236" s="39"/>
      <c r="I1236" s="39"/>
      <c r="J1236" s="39"/>
      <c r="K1236" s="39"/>
      <c r="L1236" s="51"/>
      <c r="M1236" s="51"/>
      <c r="N1236" s="51"/>
      <c r="O1236" s="51"/>
      <c r="P1236" s="62"/>
    </row>
    <row r="1237" spans="1:16" ht="99.75" customHeight="1">
      <c r="A1237" s="106"/>
      <c r="B1237" s="3" t="s">
        <v>47</v>
      </c>
      <c r="C1237" s="39">
        <v>10000</v>
      </c>
      <c r="D1237" s="39">
        <v>0</v>
      </c>
      <c r="E1237" s="39">
        <v>0</v>
      </c>
      <c r="F1237" s="39">
        <v>0</v>
      </c>
      <c r="G1237" s="39">
        <v>0</v>
      </c>
      <c r="H1237" s="39">
        <v>0</v>
      </c>
      <c r="I1237" s="39">
        <f>SUM(C1237,E1237,G1237)</f>
        <v>10000</v>
      </c>
      <c r="J1237" s="39">
        <f>SUM(D1237,F1237,H1237)</f>
        <v>0</v>
      </c>
      <c r="K1237" s="39">
        <v>0</v>
      </c>
      <c r="L1237" s="51"/>
      <c r="M1237" s="51"/>
      <c r="N1237" s="51"/>
      <c r="O1237" s="51"/>
      <c r="P1237" s="62" t="s">
        <v>1081</v>
      </c>
    </row>
    <row r="1238" spans="1:16" ht="99.75" customHeight="1" hidden="1">
      <c r="A1238" s="1"/>
      <c r="B1238" s="3"/>
      <c r="C1238" s="39"/>
      <c r="D1238" s="39"/>
      <c r="E1238" s="39"/>
      <c r="F1238" s="39"/>
      <c r="G1238" s="39"/>
      <c r="H1238" s="39"/>
      <c r="I1238" s="39"/>
      <c r="J1238" s="39"/>
      <c r="K1238" s="39"/>
      <c r="L1238" s="51"/>
      <c r="M1238" s="51"/>
      <c r="N1238" s="51"/>
      <c r="O1238" s="51"/>
      <c r="P1238" s="62"/>
    </row>
    <row r="1239" spans="1:16" ht="99.75" customHeight="1" hidden="1">
      <c r="A1239" s="1"/>
      <c r="B1239" s="3" t="s">
        <v>44</v>
      </c>
      <c r="C1239" s="39">
        <v>0</v>
      </c>
      <c r="D1239" s="39">
        <v>0</v>
      </c>
      <c r="E1239" s="39">
        <v>0</v>
      </c>
      <c r="F1239" s="39">
        <v>0</v>
      </c>
      <c r="G1239" s="39">
        <v>0</v>
      </c>
      <c r="H1239" s="39">
        <v>0</v>
      </c>
      <c r="I1239" s="39">
        <f>SUM(C1239,E1239,G1239)</f>
        <v>0</v>
      </c>
      <c r="J1239" s="39">
        <f>SUM(D1239,F1239,H1239)</f>
        <v>0</v>
      </c>
      <c r="K1239" s="39">
        <v>0</v>
      </c>
      <c r="L1239" s="51"/>
      <c r="M1239" s="51"/>
      <c r="N1239" s="51"/>
      <c r="O1239" s="51"/>
      <c r="P1239" s="62"/>
    </row>
    <row r="1240" spans="1:16" ht="99.75" customHeight="1" hidden="1">
      <c r="A1240" s="1"/>
      <c r="B1240" s="3"/>
      <c r="C1240" s="39"/>
      <c r="D1240" s="39"/>
      <c r="E1240" s="39"/>
      <c r="F1240" s="39"/>
      <c r="G1240" s="39"/>
      <c r="H1240" s="39"/>
      <c r="I1240" s="39"/>
      <c r="J1240" s="39"/>
      <c r="K1240" s="39"/>
      <c r="L1240" s="51"/>
      <c r="M1240" s="51"/>
      <c r="N1240" s="51"/>
      <c r="O1240" s="51"/>
      <c r="P1240" s="62"/>
    </row>
    <row r="1241" spans="1:16" ht="99.75" customHeight="1">
      <c r="A1241" s="10" t="s">
        <v>15</v>
      </c>
      <c r="B1241" s="3" t="s">
        <v>1082</v>
      </c>
      <c r="C1241" s="38">
        <v>0</v>
      </c>
      <c r="D1241" s="38">
        <v>0</v>
      </c>
      <c r="E1241" s="38">
        <v>0</v>
      </c>
      <c r="F1241" s="38">
        <v>0</v>
      </c>
      <c r="G1241" s="38">
        <v>3984900</v>
      </c>
      <c r="H1241" s="38">
        <v>3187920</v>
      </c>
      <c r="I1241" s="38">
        <f>SUM(C1241,E1241,G1241)</f>
        <v>3984900</v>
      </c>
      <c r="J1241" s="38">
        <f>SUM(D1241,F1241,H1241)</f>
        <v>3187920</v>
      </c>
      <c r="K1241" s="38">
        <v>3187920</v>
      </c>
      <c r="L1241" s="51"/>
      <c r="M1241" s="51"/>
      <c r="N1241" s="51"/>
      <c r="O1241" s="51"/>
      <c r="P1241" s="62"/>
    </row>
    <row r="1242" spans="1:16" ht="99.75" customHeight="1">
      <c r="A1242" s="1"/>
      <c r="B1242" s="3" t="s">
        <v>1083</v>
      </c>
      <c r="C1242" s="39"/>
      <c r="D1242" s="39"/>
      <c r="E1242" s="39"/>
      <c r="F1242" s="39"/>
      <c r="G1242" s="39"/>
      <c r="H1242" s="39"/>
      <c r="I1242" s="39"/>
      <c r="J1242" s="39"/>
      <c r="K1242" s="39"/>
      <c r="L1242" s="51"/>
      <c r="M1242" s="51"/>
      <c r="N1242" s="51"/>
      <c r="O1242" s="51"/>
      <c r="P1242" s="62" t="s">
        <v>1084</v>
      </c>
    </row>
    <row r="1243" spans="1:16" ht="99.75" customHeight="1">
      <c r="A1243" s="1"/>
      <c r="B1243" s="3"/>
      <c r="C1243" s="39"/>
      <c r="D1243" s="39"/>
      <c r="E1243" s="39"/>
      <c r="F1243" s="39"/>
      <c r="G1243" s="39"/>
      <c r="H1243" s="39"/>
      <c r="I1243" s="39"/>
      <c r="J1243" s="39"/>
      <c r="K1243" s="39"/>
      <c r="L1243" s="51"/>
      <c r="M1243" s="51"/>
      <c r="N1243" s="51"/>
      <c r="O1243" s="51"/>
      <c r="P1243" s="62" t="s">
        <v>2118</v>
      </c>
    </row>
    <row r="1244" spans="1:16" ht="99.75" customHeight="1">
      <c r="A1244" s="10"/>
      <c r="B1244" s="3"/>
      <c r="C1244" s="39"/>
      <c r="D1244" s="39"/>
      <c r="E1244" s="39"/>
      <c r="F1244" s="39" t="s">
        <v>1085</v>
      </c>
      <c r="G1244" s="39"/>
      <c r="H1244" s="39"/>
      <c r="I1244" s="39"/>
      <c r="J1244" s="39"/>
      <c r="K1244" s="39"/>
      <c r="L1244" s="51"/>
      <c r="M1244" s="51"/>
      <c r="N1244" s="51"/>
      <c r="O1244" s="51"/>
      <c r="P1244" s="62" t="s">
        <v>2119</v>
      </c>
    </row>
    <row r="1245" spans="1:16" ht="99.75" customHeight="1">
      <c r="A1245" s="10"/>
      <c r="B1245" s="6"/>
      <c r="C1245" s="39"/>
      <c r="D1245" s="39"/>
      <c r="E1245" s="39"/>
      <c r="F1245" s="39"/>
      <c r="G1245" s="39"/>
      <c r="H1245" s="39"/>
      <c r="I1245" s="39"/>
      <c r="J1245" s="39"/>
      <c r="K1245" s="39"/>
      <c r="L1245" s="51"/>
      <c r="M1245" s="51"/>
      <c r="N1245" s="51"/>
      <c r="O1245" s="51"/>
      <c r="P1245" s="62" t="s">
        <v>2120</v>
      </c>
    </row>
    <row r="1246" spans="1:16" ht="99.75" customHeight="1">
      <c r="A1246" s="10"/>
      <c r="B1246" s="6"/>
      <c r="C1246" s="39"/>
      <c r="D1246" s="39"/>
      <c r="E1246" s="39"/>
      <c r="F1246" s="39"/>
      <c r="G1246" s="39"/>
      <c r="H1246" s="39"/>
      <c r="I1246" s="39"/>
      <c r="J1246" s="39"/>
      <c r="K1246" s="39"/>
      <c r="L1246" s="51"/>
      <c r="M1246" s="51"/>
      <c r="N1246" s="51"/>
      <c r="O1246" s="51"/>
      <c r="P1246" s="62" t="s">
        <v>2121</v>
      </c>
    </row>
    <row r="1247" spans="1:16" ht="99.75" customHeight="1">
      <c r="A1247" s="10"/>
      <c r="B1247" s="6"/>
      <c r="C1247" s="39"/>
      <c r="D1247" s="39"/>
      <c r="E1247" s="39"/>
      <c r="F1247" s="39"/>
      <c r="G1247" s="39"/>
      <c r="H1247" s="39"/>
      <c r="I1247" s="39"/>
      <c r="J1247" s="39"/>
      <c r="K1247" s="39"/>
      <c r="L1247" s="51"/>
      <c r="M1247" s="51"/>
      <c r="N1247" s="51"/>
      <c r="O1247" s="51"/>
      <c r="P1247" s="62" t="s">
        <v>2122</v>
      </c>
    </row>
    <row r="1248" spans="1:16" ht="99.75" customHeight="1">
      <c r="A1248" s="10"/>
      <c r="B1248" s="6"/>
      <c r="C1248" s="39"/>
      <c r="D1248" s="39"/>
      <c r="E1248" s="39"/>
      <c r="F1248" s="39"/>
      <c r="G1248" s="39"/>
      <c r="H1248" s="39"/>
      <c r="I1248" s="39"/>
      <c r="J1248" s="39"/>
      <c r="K1248" s="39"/>
      <c r="L1248" s="51"/>
      <c r="M1248" s="51"/>
      <c r="N1248" s="51"/>
      <c r="O1248" s="51"/>
      <c r="P1248" s="62" t="s">
        <v>1086</v>
      </c>
    </row>
    <row r="1249" spans="1:16" ht="99.75" customHeight="1" hidden="1">
      <c r="A1249" s="10"/>
      <c r="B1249" s="6"/>
      <c r="C1249" s="39"/>
      <c r="D1249" s="39"/>
      <c r="E1249" s="39"/>
      <c r="F1249" s="39"/>
      <c r="G1249" s="39"/>
      <c r="H1249" s="39"/>
      <c r="I1249" s="36"/>
      <c r="J1249" s="39"/>
      <c r="K1249" s="39"/>
      <c r="L1249" s="51"/>
      <c r="M1249" s="51"/>
      <c r="N1249" s="51"/>
      <c r="O1249" s="51"/>
      <c r="P1249" s="62"/>
    </row>
    <row r="1250" spans="1:16" ht="99.75" customHeight="1" hidden="1">
      <c r="A1250" s="10"/>
      <c r="B1250" s="6"/>
      <c r="C1250" s="39"/>
      <c r="D1250" s="39"/>
      <c r="E1250" s="39"/>
      <c r="F1250" s="39"/>
      <c r="G1250" s="39"/>
      <c r="H1250" s="39"/>
      <c r="I1250" s="36"/>
      <c r="J1250" s="39"/>
      <c r="K1250" s="39"/>
      <c r="L1250" s="51"/>
      <c r="M1250" s="51"/>
      <c r="N1250" s="51"/>
      <c r="O1250" s="51"/>
      <c r="P1250" s="62"/>
    </row>
    <row r="1251" spans="1:16" ht="99.75" customHeight="1" hidden="1">
      <c r="A1251" s="10"/>
      <c r="B1251" s="6"/>
      <c r="C1251" s="39"/>
      <c r="D1251" s="39"/>
      <c r="E1251" s="39"/>
      <c r="F1251" s="39"/>
      <c r="G1251" s="39"/>
      <c r="H1251" s="39"/>
      <c r="I1251" s="36"/>
      <c r="J1251" s="39"/>
      <c r="K1251" s="39"/>
      <c r="L1251" s="51"/>
      <c r="M1251" s="51"/>
      <c r="N1251" s="51"/>
      <c r="O1251" s="51"/>
      <c r="P1251" s="62"/>
    </row>
    <row r="1252" spans="1:16" ht="99.75" customHeight="1" hidden="1">
      <c r="A1252" s="10"/>
      <c r="B1252" s="6"/>
      <c r="C1252" s="39"/>
      <c r="D1252" s="39"/>
      <c r="E1252" s="39"/>
      <c r="F1252" s="39"/>
      <c r="G1252" s="39"/>
      <c r="H1252" s="39"/>
      <c r="I1252" s="36"/>
      <c r="J1252" s="39"/>
      <c r="K1252" s="39"/>
      <c r="L1252" s="51"/>
      <c r="M1252" s="51"/>
      <c r="N1252" s="51"/>
      <c r="O1252" s="51"/>
      <c r="P1252" s="62"/>
    </row>
    <row r="1253" spans="1:16" ht="18" customHeight="1">
      <c r="A1253" s="1"/>
      <c r="B1253" s="3"/>
      <c r="C1253" s="39"/>
      <c r="D1253" s="39"/>
      <c r="E1253" s="39"/>
      <c r="F1253" s="39"/>
      <c r="G1253" s="39"/>
      <c r="H1253" s="39"/>
      <c r="I1253" s="39"/>
      <c r="J1253" s="39"/>
      <c r="K1253" s="39"/>
      <c r="L1253" s="2"/>
      <c r="M1253" s="2"/>
      <c r="N1253" s="2"/>
      <c r="O1253" s="2"/>
      <c r="P1253" s="62"/>
    </row>
    <row r="1254" spans="1:16" ht="30" customHeight="1">
      <c r="A1254" s="10"/>
      <c r="B1254" s="6" t="s">
        <v>85</v>
      </c>
      <c r="C1254" s="38"/>
      <c r="D1254" s="38"/>
      <c r="E1254" s="38"/>
      <c r="F1254" s="38"/>
      <c r="G1254" s="38"/>
      <c r="H1254" s="38"/>
      <c r="I1254" s="38"/>
      <c r="J1254" s="38"/>
      <c r="K1254" s="38"/>
      <c r="L1254" s="9"/>
      <c r="M1254" s="9"/>
      <c r="N1254" s="9"/>
      <c r="O1254" s="9"/>
      <c r="P1254" s="62"/>
    </row>
    <row r="1255" spans="1:16" ht="16.5" customHeight="1">
      <c r="A1255" s="4" t="s">
        <v>1</v>
      </c>
      <c r="B1255" s="6" t="s">
        <v>13</v>
      </c>
      <c r="C1255" s="7">
        <f>C1257+C1328+C1327</f>
        <v>45427496.9</v>
      </c>
      <c r="D1255" s="7">
        <f>D1257+D1328+D1327</f>
        <v>11699161.13052</v>
      </c>
      <c r="E1255" s="7">
        <f>E1259+E1277</f>
        <v>6480700</v>
      </c>
      <c r="F1255" s="7">
        <f>F1259+F1277</f>
        <v>620982.26</v>
      </c>
      <c r="G1255" s="7">
        <f>G1259+G1277</f>
        <v>128418800</v>
      </c>
      <c r="H1255" s="7">
        <f>H1259+H1277</f>
        <v>113660373.44999999</v>
      </c>
      <c r="I1255" s="7">
        <f>C1255+E1255+G1255</f>
        <v>180326996.9</v>
      </c>
      <c r="J1255" s="7">
        <f>D1255+F1255+H1255+0.1</f>
        <v>125980516.94051999</v>
      </c>
      <c r="K1255" s="7">
        <f>L1255+M1255+N1255+O1255</f>
        <v>124420212.65806</v>
      </c>
      <c r="L1255" s="7">
        <f>L1257</f>
        <v>8030651.8283</v>
      </c>
      <c r="M1255" s="7">
        <f>M1257+M1327+M1328</f>
        <v>286073.3289999999</v>
      </c>
      <c r="N1255" s="7">
        <f>N1257+N1327+N1328</f>
        <v>621969.6699999999</v>
      </c>
      <c r="O1255" s="7">
        <f>O1257+O1327+O1328</f>
        <v>115481517.83076</v>
      </c>
      <c r="P1255" s="62" t="s">
        <v>201</v>
      </c>
    </row>
    <row r="1256" spans="1:16" ht="14.25" customHeight="1">
      <c r="A1256" s="4"/>
      <c r="B1256" s="6" t="s">
        <v>0</v>
      </c>
      <c r="C1256" s="7"/>
      <c r="D1256" s="7"/>
      <c r="E1256" s="7"/>
      <c r="F1256" s="7"/>
      <c r="G1256" s="7"/>
      <c r="H1256" s="7"/>
      <c r="I1256" s="7"/>
      <c r="J1256" s="38"/>
      <c r="K1256" s="7"/>
      <c r="L1256" s="7"/>
      <c r="M1256" s="7"/>
      <c r="N1256" s="7"/>
      <c r="O1256" s="7"/>
      <c r="P1256" s="62"/>
    </row>
    <row r="1257" spans="1:16" ht="16.5" customHeight="1">
      <c r="A1257" s="4" t="s">
        <v>2</v>
      </c>
      <c r="B1257" s="6" t="s">
        <v>14</v>
      </c>
      <c r="C1257" s="7">
        <f>C1259+C1277</f>
        <v>45427496.9</v>
      </c>
      <c r="D1257" s="7">
        <f>D1259+D1277</f>
        <v>11699161.13052</v>
      </c>
      <c r="E1257" s="7"/>
      <c r="F1257" s="7"/>
      <c r="G1257" s="7"/>
      <c r="H1257" s="7"/>
      <c r="I1257" s="7">
        <f>C1257</f>
        <v>45427496.9</v>
      </c>
      <c r="J1257" s="7">
        <f>D1257</f>
        <v>11699161.13052</v>
      </c>
      <c r="K1257" s="7">
        <f>L1257+M1257</f>
        <v>8316725.1573</v>
      </c>
      <c r="L1257" s="7">
        <f>L1259+L1277</f>
        <v>8030651.8283</v>
      </c>
      <c r="M1257" s="7">
        <f>M1259+M1277</f>
        <v>286073.3289999999</v>
      </c>
      <c r="N1257" s="7">
        <f>N1259+N1277</f>
        <v>621969.6699999999</v>
      </c>
      <c r="O1257" s="7">
        <f>O1259+O1277</f>
        <v>115481517.83076</v>
      </c>
      <c r="P1257" s="62" t="s">
        <v>201</v>
      </c>
    </row>
    <row r="1258" spans="1:17" ht="15" customHeight="1">
      <c r="A1258" s="5"/>
      <c r="B1258" s="3" t="s">
        <v>202</v>
      </c>
      <c r="C1258" s="36"/>
      <c r="D1258" s="36"/>
      <c r="E1258" s="36"/>
      <c r="F1258" s="36"/>
      <c r="G1258" s="36"/>
      <c r="H1258" s="36"/>
      <c r="I1258" s="36"/>
      <c r="J1258" s="36"/>
      <c r="K1258" s="7"/>
      <c r="L1258" s="119"/>
      <c r="M1258" s="119"/>
      <c r="N1258" s="119"/>
      <c r="O1258" s="119"/>
      <c r="P1258" s="120"/>
      <c r="Q1258" s="28"/>
    </row>
    <row r="1259" spans="1:17" s="52" customFormat="1" ht="99.75" customHeight="1">
      <c r="A1259" s="4"/>
      <c r="B1259" s="121" t="s">
        <v>584</v>
      </c>
      <c r="C1259" s="80">
        <f aca="true" t="shared" si="35" ref="C1259:H1259">SUM(C1260:C1276)</f>
        <v>30066766.5</v>
      </c>
      <c r="D1259" s="80">
        <f t="shared" si="35"/>
        <v>5026071.12512</v>
      </c>
      <c r="E1259" s="80">
        <f t="shared" si="35"/>
        <v>1471700</v>
      </c>
      <c r="F1259" s="80">
        <f t="shared" si="35"/>
        <v>0</v>
      </c>
      <c r="G1259" s="80">
        <f t="shared" si="35"/>
        <v>21126600</v>
      </c>
      <c r="H1259" s="80">
        <f t="shared" si="35"/>
        <v>7431762.71</v>
      </c>
      <c r="I1259" s="80">
        <f>C1259+E1259+G1259</f>
        <v>52665066.5</v>
      </c>
      <c r="J1259" s="80">
        <f>D1259+F1259+H1259</f>
        <v>12457833.83512</v>
      </c>
      <c r="K1259" s="80">
        <f>L1259+M1259+N1259+O1259</f>
        <v>13141201.603360001</v>
      </c>
      <c r="L1259" s="122">
        <f>SUM(L1260:L1276)</f>
        <v>3896003.1036000005</v>
      </c>
      <c r="M1259" s="122">
        <f>SUM(M1260:M1276)</f>
        <v>78602.46899999987</v>
      </c>
      <c r="N1259" s="122">
        <f>SUM(N1260:N1276)</f>
        <v>0</v>
      </c>
      <c r="O1259" s="122">
        <f>SUM(O1260:O1276)</f>
        <v>9166596.03076</v>
      </c>
      <c r="P1259" s="62"/>
      <c r="Q1259" s="29"/>
    </row>
    <row r="1260" spans="1:17" ht="99.75" customHeight="1">
      <c r="A1260" s="170" t="s">
        <v>17</v>
      </c>
      <c r="B1260" s="171" t="s">
        <v>548</v>
      </c>
      <c r="C1260" s="167">
        <v>1764539.6</v>
      </c>
      <c r="D1260" s="167">
        <v>21970.648</v>
      </c>
      <c r="E1260" s="203"/>
      <c r="F1260" s="203"/>
      <c r="G1260" s="167">
        <v>2664700</v>
      </c>
      <c r="H1260" s="167">
        <v>993823</v>
      </c>
      <c r="I1260" s="167">
        <f>C1260+E1261+G1260</f>
        <v>4429239.6</v>
      </c>
      <c r="J1260" s="167">
        <f>D1260+F1261+H1260</f>
        <v>1015793.648</v>
      </c>
      <c r="K1260" s="167">
        <f>L1260+M1260+N1261+O1260</f>
        <v>558002.41154</v>
      </c>
      <c r="L1260" s="204">
        <v>21970.648</v>
      </c>
      <c r="M1260" s="204">
        <v>21.612</v>
      </c>
      <c r="N1260" s="205"/>
      <c r="O1260" s="204">
        <f>204092.44013+157592.84736+174324.86405</f>
        <v>536010.15154</v>
      </c>
      <c r="P1260" s="161" t="s">
        <v>2126</v>
      </c>
      <c r="Q1260" s="26"/>
    </row>
    <row r="1261" spans="1:17" ht="99.75" customHeight="1">
      <c r="A1261" s="170"/>
      <c r="B1261" s="171"/>
      <c r="C1261" s="167"/>
      <c r="D1261" s="167"/>
      <c r="E1261" s="203"/>
      <c r="F1261" s="203"/>
      <c r="G1261" s="167"/>
      <c r="H1261" s="167"/>
      <c r="I1261" s="167"/>
      <c r="J1261" s="167"/>
      <c r="K1261" s="167"/>
      <c r="L1261" s="204"/>
      <c r="M1261" s="204"/>
      <c r="N1261" s="205"/>
      <c r="O1261" s="204"/>
      <c r="P1261" s="161"/>
      <c r="Q1261" s="26"/>
    </row>
    <row r="1262" spans="1:17" ht="99.75" customHeight="1">
      <c r="A1262" s="73" t="s">
        <v>19</v>
      </c>
      <c r="B1262" s="3" t="s">
        <v>549</v>
      </c>
      <c r="C1262" s="36">
        <v>6499481.5</v>
      </c>
      <c r="D1262" s="36">
        <v>285051.981</v>
      </c>
      <c r="E1262" s="36"/>
      <c r="F1262" s="36"/>
      <c r="G1262" s="36">
        <v>3000000</v>
      </c>
      <c r="H1262" s="36">
        <v>2288548</v>
      </c>
      <c r="I1262" s="36">
        <f>C1262+E1262+G1262</f>
        <v>9499481.5</v>
      </c>
      <c r="J1262" s="36">
        <f>D1262+F1262+H1262</f>
        <v>2573599.981</v>
      </c>
      <c r="K1262" s="36">
        <f>L1262+M1262+N1262+O1262</f>
        <v>2562667.92922</v>
      </c>
      <c r="L1262" s="123">
        <v>285118.253</v>
      </c>
      <c r="M1262" s="123">
        <v>282.247</v>
      </c>
      <c r="N1262" s="124"/>
      <c r="O1262" s="123">
        <f>475452.52327+1555173.47719+246641.42876</f>
        <v>2277267.42922</v>
      </c>
      <c r="P1262" s="125" t="s">
        <v>2127</v>
      </c>
      <c r="Q1262" s="26"/>
    </row>
    <row r="1263" spans="1:17" ht="99.75" customHeight="1">
      <c r="A1263" s="73" t="s">
        <v>21</v>
      </c>
      <c r="B1263" s="3" t="s">
        <v>546</v>
      </c>
      <c r="C1263" s="36">
        <v>971900</v>
      </c>
      <c r="D1263" s="36">
        <v>60720.552670000005</v>
      </c>
      <c r="E1263" s="36"/>
      <c r="F1263" s="36"/>
      <c r="G1263" s="36"/>
      <c r="H1263" s="36"/>
      <c r="I1263" s="36">
        <f aca="true" t="shared" si="36" ref="I1263:J1320">C1263+E1263+G1263</f>
        <v>971900</v>
      </c>
      <c r="J1263" s="36">
        <f t="shared" si="36"/>
        <v>60720.552670000005</v>
      </c>
      <c r="K1263" s="36">
        <f aca="true" t="shared" si="37" ref="K1263:K1326">L1263+M1263+N1263+O1263</f>
        <v>125939.3834</v>
      </c>
      <c r="L1263" s="123">
        <v>125939.3834</v>
      </c>
      <c r="M1263" s="123"/>
      <c r="N1263" s="123"/>
      <c r="O1263" s="123"/>
      <c r="P1263" s="120" t="s">
        <v>2128</v>
      </c>
      <c r="Q1263" s="26"/>
    </row>
    <row r="1264" spans="1:17" ht="99.75" customHeight="1">
      <c r="A1264" s="73" t="s">
        <v>23</v>
      </c>
      <c r="B1264" s="3" t="s">
        <v>204</v>
      </c>
      <c r="C1264" s="36">
        <v>4927064.5</v>
      </c>
      <c r="D1264" s="36">
        <v>249303.66618</v>
      </c>
      <c r="E1264" s="36"/>
      <c r="F1264" s="36"/>
      <c r="G1264" s="36">
        <v>5371200</v>
      </c>
      <c r="H1264" s="36">
        <v>96573</v>
      </c>
      <c r="I1264" s="36">
        <f t="shared" si="36"/>
        <v>10298264.5</v>
      </c>
      <c r="J1264" s="36">
        <f t="shared" si="36"/>
        <v>345876.66618</v>
      </c>
      <c r="K1264" s="36">
        <f t="shared" si="37"/>
        <v>429787.11601999996</v>
      </c>
      <c r="L1264" s="123">
        <v>326850.11601999996</v>
      </c>
      <c r="M1264" s="123"/>
      <c r="N1264" s="123"/>
      <c r="O1264" s="123">
        <v>102937</v>
      </c>
      <c r="P1264" s="120" t="s">
        <v>2129</v>
      </c>
      <c r="Q1264" s="26"/>
    </row>
    <row r="1265" spans="1:17" ht="99.75" customHeight="1">
      <c r="A1265" s="73" t="s">
        <v>25</v>
      </c>
      <c r="B1265" s="3" t="s">
        <v>547</v>
      </c>
      <c r="C1265" s="36">
        <v>175886.5</v>
      </c>
      <c r="D1265" s="36">
        <v>45287.5</v>
      </c>
      <c r="E1265" s="36"/>
      <c r="F1265" s="36"/>
      <c r="G1265" s="36"/>
      <c r="H1265" s="36"/>
      <c r="I1265" s="36">
        <f t="shared" si="36"/>
        <v>175886.5</v>
      </c>
      <c r="J1265" s="36">
        <f t="shared" si="36"/>
        <v>45287.5</v>
      </c>
      <c r="K1265" s="36">
        <f t="shared" si="37"/>
        <v>1550</v>
      </c>
      <c r="L1265" s="123">
        <v>1550</v>
      </c>
      <c r="M1265" s="123"/>
      <c r="N1265" s="123"/>
      <c r="O1265" s="123"/>
      <c r="P1265" s="120" t="s">
        <v>2130</v>
      </c>
      <c r="Q1265" s="26"/>
    </row>
    <row r="1266" spans="1:17" ht="99.75" customHeight="1">
      <c r="A1266" s="73" t="s">
        <v>27</v>
      </c>
      <c r="B1266" s="3" t="s">
        <v>550</v>
      </c>
      <c r="C1266" s="36">
        <v>2330832.3000000003</v>
      </c>
      <c r="D1266" s="36">
        <v>16933.582</v>
      </c>
      <c r="E1266" s="36"/>
      <c r="F1266" s="36"/>
      <c r="G1266" s="36"/>
      <c r="H1266" s="36">
        <v>302831.71</v>
      </c>
      <c r="I1266" s="36">
        <f t="shared" si="36"/>
        <v>2330832.3000000003</v>
      </c>
      <c r="J1266" s="36">
        <f t="shared" si="36"/>
        <v>319765.292</v>
      </c>
      <c r="K1266" s="36">
        <f t="shared" si="37"/>
        <v>63240.25932</v>
      </c>
      <c r="L1266" s="123">
        <v>22198.809319999997</v>
      </c>
      <c r="M1266" s="123"/>
      <c r="N1266" s="123"/>
      <c r="O1266" s="123">
        <v>41041.45</v>
      </c>
      <c r="P1266" s="120" t="s">
        <v>2131</v>
      </c>
      <c r="Q1266" s="26"/>
    </row>
    <row r="1267" spans="1:17" ht="99.75" customHeight="1">
      <c r="A1267" s="73" t="s">
        <v>29</v>
      </c>
      <c r="B1267" s="3" t="s">
        <v>551</v>
      </c>
      <c r="C1267" s="36">
        <v>10000</v>
      </c>
      <c r="D1267" s="36">
        <v>9789</v>
      </c>
      <c r="E1267" s="36"/>
      <c r="F1267" s="36"/>
      <c r="G1267" s="36"/>
      <c r="H1267" s="36"/>
      <c r="I1267" s="36">
        <f t="shared" si="36"/>
        <v>10000</v>
      </c>
      <c r="J1267" s="36">
        <f t="shared" si="36"/>
        <v>9789</v>
      </c>
      <c r="K1267" s="36">
        <f t="shared" si="37"/>
        <v>7341.75</v>
      </c>
      <c r="L1267" s="123">
        <v>7341.75</v>
      </c>
      <c r="M1267" s="123"/>
      <c r="N1267" s="123"/>
      <c r="O1267" s="123"/>
      <c r="P1267" s="120" t="s">
        <v>2132</v>
      </c>
      <c r="Q1267" s="26"/>
    </row>
    <row r="1268" spans="1:17" ht="99.75" customHeight="1">
      <c r="A1268" s="73" t="s">
        <v>118</v>
      </c>
      <c r="B1268" s="3" t="s">
        <v>552</v>
      </c>
      <c r="C1268" s="36">
        <v>528800</v>
      </c>
      <c r="D1268" s="36">
        <v>247740.73062</v>
      </c>
      <c r="E1268" s="36">
        <v>76100</v>
      </c>
      <c r="F1268" s="36"/>
      <c r="G1268" s="36">
        <v>130900</v>
      </c>
      <c r="H1268" s="36">
        <v>150600</v>
      </c>
      <c r="I1268" s="36">
        <f t="shared" si="36"/>
        <v>735800</v>
      </c>
      <c r="J1268" s="36">
        <f t="shared" si="36"/>
        <v>398340.73062</v>
      </c>
      <c r="K1268" s="36">
        <f t="shared" si="37"/>
        <v>887126.81748</v>
      </c>
      <c r="L1268" s="123">
        <v>588663.81748</v>
      </c>
      <c r="M1268" s="123"/>
      <c r="N1268" s="123"/>
      <c r="O1268" s="123">
        <v>298463</v>
      </c>
      <c r="P1268" s="120" t="s">
        <v>2133</v>
      </c>
      <c r="Q1268" s="26"/>
    </row>
    <row r="1269" spans="1:17" ht="99.75" customHeight="1">
      <c r="A1269" s="73" t="s">
        <v>119</v>
      </c>
      <c r="B1269" s="3" t="s">
        <v>553</v>
      </c>
      <c r="C1269" s="36">
        <v>606400</v>
      </c>
      <c r="D1269" s="36">
        <v>4400</v>
      </c>
      <c r="E1269" s="36"/>
      <c r="F1269" s="36"/>
      <c r="G1269" s="36"/>
      <c r="H1269" s="36"/>
      <c r="I1269" s="36">
        <f t="shared" si="36"/>
        <v>606400</v>
      </c>
      <c r="J1269" s="36">
        <f t="shared" si="36"/>
        <v>4400</v>
      </c>
      <c r="K1269" s="36"/>
      <c r="L1269" s="123"/>
      <c r="M1269" s="123"/>
      <c r="N1269" s="123"/>
      <c r="O1269" s="123"/>
      <c r="P1269" s="120" t="s">
        <v>2134</v>
      </c>
      <c r="Q1269" s="26"/>
    </row>
    <row r="1270" spans="1:17" ht="99.75" customHeight="1">
      <c r="A1270" s="73" t="s">
        <v>120</v>
      </c>
      <c r="B1270" s="3" t="s">
        <v>554</v>
      </c>
      <c r="C1270" s="36">
        <v>3978348.1</v>
      </c>
      <c r="D1270" s="36">
        <v>1347663.82477</v>
      </c>
      <c r="E1270" s="36">
        <v>200000</v>
      </c>
      <c r="F1270" s="36"/>
      <c r="G1270" s="36">
        <v>4000000</v>
      </c>
      <c r="H1270" s="36">
        <v>1371036</v>
      </c>
      <c r="I1270" s="36">
        <f t="shared" si="36"/>
        <v>8178348.1</v>
      </c>
      <c r="J1270" s="36">
        <f t="shared" si="36"/>
        <v>2718699.82477</v>
      </c>
      <c r="K1270" s="36">
        <f t="shared" si="37"/>
        <v>2692161.75381</v>
      </c>
      <c r="L1270" s="123">
        <v>1863576.7538100001</v>
      </c>
      <c r="M1270" s="123"/>
      <c r="N1270" s="123"/>
      <c r="O1270" s="123">
        <v>828585</v>
      </c>
      <c r="P1270" s="120" t="s">
        <v>2135</v>
      </c>
      <c r="Q1270" s="26"/>
    </row>
    <row r="1271" spans="1:17" ht="99.75" customHeight="1">
      <c r="A1271" s="73" t="s">
        <v>121</v>
      </c>
      <c r="B1271" s="3" t="s">
        <v>555</v>
      </c>
      <c r="C1271" s="36">
        <v>615000</v>
      </c>
      <c r="D1271" s="36">
        <v>173979.91535999998</v>
      </c>
      <c r="E1271" s="36"/>
      <c r="F1271" s="36"/>
      <c r="G1271" s="36"/>
      <c r="H1271" s="36"/>
      <c r="I1271" s="36">
        <f t="shared" si="36"/>
        <v>615000</v>
      </c>
      <c r="J1271" s="36">
        <f t="shared" si="36"/>
        <v>173979.91535999998</v>
      </c>
      <c r="K1271" s="36">
        <f t="shared" si="37"/>
        <v>44147.74024</v>
      </c>
      <c r="L1271" s="123">
        <v>44147.74024</v>
      </c>
      <c r="M1271" s="123"/>
      <c r="N1271" s="123"/>
      <c r="O1271" s="123"/>
      <c r="P1271" s="120" t="s">
        <v>2136</v>
      </c>
      <c r="Q1271" s="26"/>
    </row>
    <row r="1272" spans="1:17" ht="99.75" customHeight="1">
      <c r="A1272" s="73" t="s">
        <v>122</v>
      </c>
      <c r="B1272" s="3" t="s">
        <v>556</v>
      </c>
      <c r="C1272" s="36">
        <v>1311349</v>
      </c>
      <c r="D1272" s="36"/>
      <c r="E1272" s="36"/>
      <c r="F1272" s="36"/>
      <c r="G1272" s="36"/>
      <c r="H1272" s="36"/>
      <c r="I1272" s="36">
        <f t="shared" si="36"/>
        <v>1311349</v>
      </c>
      <c r="J1272" s="36"/>
      <c r="K1272" s="36"/>
      <c r="L1272" s="123"/>
      <c r="M1272" s="123"/>
      <c r="N1272" s="123"/>
      <c r="O1272" s="123"/>
      <c r="P1272" s="120" t="s">
        <v>2137</v>
      </c>
      <c r="Q1272" s="26"/>
    </row>
    <row r="1273" spans="1:17" ht="99.75" customHeight="1">
      <c r="A1273" s="73" t="s">
        <v>123</v>
      </c>
      <c r="B1273" s="3" t="s">
        <v>557</v>
      </c>
      <c r="C1273" s="36">
        <v>355000</v>
      </c>
      <c r="D1273" s="36">
        <v>79979.30236</v>
      </c>
      <c r="E1273" s="36"/>
      <c r="F1273" s="36"/>
      <c r="G1273" s="36"/>
      <c r="H1273" s="36"/>
      <c r="I1273" s="36">
        <f t="shared" si="36"/>
        <v>355000</v>
      </c>
      <c r="J1273" s="36">
        <f t="shared" si="36"/>
        <v>79979.30236</v>
      </c>
      <c r="K1273" s="36"/>
      <c r="L1273" s="123"/>
      <c r="M1273" s="123"/>
      <c r="N1273" s="123"/>
      <c r="O1273" s="123"/>
      <c r="P1273" s="120" t="s">
        <v>2066</v>
      </c>
      <c r="Q1273" s="26"/>
    </row>
    <row r="1274" spans="1:17" ht="99.75" customHeight="1">
      <c r="A1274" s="73" t="s">
        <v>124</v>
      </c>
      <c r="B1274" s="3" t="s">
        <v>558</v>
      </c>
      <c r="C1274" s="36">
        <v>2778805</v>
      </c>
      <c r="D1274" s="36">
        <v>1364656.55983</v>
      </c>
      <c r="E1274" s="36">
        <v>150200</v>
      </c>
      <c r="F1274" s="36"/>
      <c r="G1274" s="36">
        <v>245000</v>
      </c>
      <c r="H1274" s="36">
        <v>1478712</v>
      </c>
      <c r="I1274" s="36">
        <f t="shared" si="36"/>
        <v>3174005</v>
      </c>
      <c r="J1274" s="36">
        <f t="shared" si="36"/>
        <v>2843368.5598299997</v>
      </c>
      <c r="K1274" s="36">
        <f t="shared" si="37"/>
        <v>141958</v>
      </c>
      <c r="L1274" s="123">
        <v>3980</v>
      </c>
      <c r="M1274" s="123"/>
      <c r="N1274" s="123"/>
      <c r="O1274" s="123">
        <v>137978</v>
      </c>
      <c r="P1274" s="120" t="s">
        <v>2138</v>
      </c>
      <c r="Q1274" s="26"/>
    </row>
    <row r="1275" spans="1:17" ht="99.75" customHeight="1">
      <c r="A1275" s="73" t="s">
        <v>125</v>
      </c>
      <c r="B1275" s="3" t="s">
        <v>559</v>
      </c>
      <c r="C1275" s="36">
        <v>1770000</v>
      </c>
      <c r="D1275" s="36">
        <v>445534.59368000005</v>
      </c>
      <c r="E1275" s="36">
        <v>100200</v>
      </c>
      <c r="F1275" s="36"/>
      <c r="G1275" s="36">
        <v>2625300</v>
      </c>
      <c r="H1275" s="36">
        <v>691911</v>
      </c>
      <c r="I1275" s="36">
        <f t="shared" si="36"/>
        <v>4495500</v>
      </c>
      <c r="J1275" s="36">
        <f t="shared" si="36"/>
        <v>1137445.59368</v>
      </c>
      <c r="K1275" s="36">
        <f t="shared" si="37"/>
        <v>5582916.60779</v>
      </c>
      <c r="L1275" s="123">
        <v>599914.9977899999</v>
      </c>
      <c r="M1275" s="123">
        <v>78298.60999999987</v>
      </c>
      <c r="N1275" s="123"/>
      <c r="O1275" s="123">
        <v>4904703</v>
      </c>
      <c r="P1275" s="120" t="s">
        <v>2139</v>
      </c>
      <c r="Q1275" s="26"/>
    </row>
    <row r="1276" spans="1:17" s="52" customFormat="1" ht="99.75" customHeight="1">
      <c r="A1276" s="73" t="s">
        <v>126</v>
      </c>
      <c r="B1276" s="3" t="s">
        <v>560</v>
      </c>
      <c r="C1276" s="36">
        <v>1443360</v>
      </c>
      <c r="D1276" s="36">
        <v>673059.26865</v>
      </c>
      <c r="E1276" s="36">
        <v>945200</v>
      </c>
      <c r="F1276" s="36"/>
      <c r="G1276" s="36">
        <v>3089500</v>
      </c>
      <c r="H1276" s="36">
        <v>57728</v>
      </c>
      <c r="I1276" s="36">
        <f t="shared" si="36"/>
        <v>5478060</v>
      </c>
      <c r="J1276" s="36">
        <f t="shared" si="36"/>
        <v>730787.26865</v>
      </c>
      <c r="K1276" s="36">
        <f t="shared" si="37"/>
        <v>44361.834539999996</v>
      </c>
      <c r="L1276" s="123">
        <v>4750.83454</v>
      </c>
      <c r="M1276" s="123"/>
      <c r="N1276" s="123"/>
      <c r="O1276" s="123">
        <v>39611</v>
      </c>
      <c r="P1276" s="120" t="s">
        <v>2140</v>
      </c>
      <c r="Q1276" s="27"/>
    </row>
    <row r="1277" spans="1:17" ht="99.75" customHeight="1">
      <c r="A1277" s="73"/>
      <c r="B1277" s="121" t="s">
        <v>561</v>
      </c>
      <c r="C1277" s="80">
        <f aca="true" t="shared" si="38" ref="C1277:H1277">SUM(C1278:C1331)</f>
        <v>15360730.4</v>
      </c>
      <c r="D1277" s="80">
        <f t="shared" si="38"/>
        <v>6673090.005399999</v>
      </c>
      <c r="E1277" s="80">
        <f t="shared" si="38"/>
        <v>5009000</v>
      </c>
      <c r="F1277" s="80">
        <f t="shared" si="38"/>
        <v>620982.26</v>
      </c>
      <c r="G1277" s="80">
        <f t="shared" si="38"/>
        <v>107292200</v>
      </c>
      <c r="H1277" s="80">
        <f t="shared" si="38"/>
        <v>106228610.74</v>
      </c>
      <c r="I1277" s="80">
        <f>C1277+E1277+G1277</f>
        <v>127661930.4</v>
      </c>
      <c r="J1277" s="80">
        <f t="shared" si="36"/>
        <v>113522683.00539999</v>
      </c>
      <c r="K1277" s="80">
        <f t="shared" si="37"/>
        <v>111279011.0547</v>
      </c>
      <c r="L1277" s="122">
        <f>SUM(L1278:L1331)</f>
        <v>4134648.7246999997</v>
      </c>
      <c r="M1277" s="122">
        <f>SUM(M1278:M1331)</f>
        <v>207470.86000000002</v>
      </c>
      <c r="N1277" s="122">
        <f>SUM(N1278:N1331)</f>
        <v>621969.6699999999</v>
      </c>
      <c r="O1277" s="122">
        <f>SUM(O1278:O1331)</f>
        <v>106314921.8</v>
      </c>
      <c r="P1277" s="126"/>
      <c r="Q1277" s="26"/>
    </row>
    <row r="1278" spans="1:17" ht="99.75" customHeight="1">
      <c r="A1278" s="73" t="s">
        <v>128</v>
      </c>
      <c r="B1278" s="3" t="s">
        <v>208</v>
      </c>
      <c r="C1278" s="36">
        <v>539845.4</v>
      </c>
      <c r="D1278" s="36">
        <v>40795.4</v>
      </c>
      <c r="E1278" s="36"/>
      <c r="F1278" s="36"/>
      <c r="G1278" s="36">
        <v>50000</v>
      </c>
      <c r="H1278" s="36"/>
      <c r="I1278" s="36">
        <f t="shared" si="36"/>
        <v>589845.4</v>
      </c>
      <c r="J1278" s="36">
        <f t="shared" si="36"/>
        <v>40795.4</v>
      </c>
      <c r="K1278" s="36">
        <f t="shared" si="37"/>
        <v>40795.4</v>
      </c>
      <c r="L1278" s="123">
        <v>40795.4</v>
      </c>
      <c r="M1278" s="123"/>
      <c r="N1278" s="123"/>
      <c r="O1278" s="123"/>
      <c r="P1278" s="120" t="s">
        <v>2141</v>
      </c>
      <c r="Q1278" s="26"/>
    </row>
    <row r="1279" spans="1:17" ht="99.75" customHeight="1">
      <c r="A1279" s="73" t="s">
        <v>129</v>
      </c>
      <c r="B1279" s="3" t="s">
        <v>562</v>
      </c>
      <c r="C1279" s="36">
        <v>29400</v>
      </c>
      <c r="D1279" s="36"/>
      <c r="E1279" s="36"/>
      <c r="F1279" s="36"/>
      <c r="G1279" s="36"/>
      <c r="H1279" s="36"/>
      <c r="I1279" s="36">
        <f t="shared" si="36"/>
        <v>29400</v>
      </c>
      <c r="J1279" s="36"/>
      <c r="K1279" s="36"/>
      <c r="L1279" s="123"/>
      <c r="M1279" s="123"/>
      <c r="N1279" s="123"/>
      <c r="O1279" s="123"/>
      <c r="P1279" s="120" t="s">
        <v>2142</v>
      </c>
      <c r="Q1279" s="26"/>
    </row>
    <row r="1280" spans="1:17" ht="99.75" customHeight="1">
      <c r="A1280" s="73" t="s">
        <v>130</v>
      </c>
      <c r="B1280" s="3" t="s">
        <v>563</v>
      </c>
      <c r="C1280" s="36">
        <v>453040</v>
      </c>
      <c r="D1280" s="36"/>
      <c r="E1280" s="36"/>
      <c r="F1280" s="36"/>
      <c r="G1280" s="36"/>
      <c r="H1280" s="36"/>
      <c r="I1280" s="36">
        <f t="shared" si="36"/>
        <v>453040</v>
      </c>
      <c r="J1280" s="36"/>
      <c r="K1280" s="36">
        <f t="shared" si="37"/>
        <v>13906.164020000002</v>
      </c>
      <c r="L1280" s="123">
        <v>354.44402</v>
      </c>
      <c r="M1280" s="123">
        <v>13551.720000000001</v>
      </c>
      <c r="N1280" s="123"/>
      <c r="O1280" s="123"/>
      <c r="P1280" s="120" t="s">
        <v>2143</v>
      </c>
      <c r="Q1280" s="26"/>
    </row>
    <row r="1281" spans="1:17" ht="99.75" customHeight="1">
      <c r="A1281" s="73" t="s">
        <v>131</v>
      </c>
      <c r="B1281" s="3" t="s">
        <v>2067</v>
      </c>
      <c r="C1281" s="36">
        <v>275182.2</v>
      </c>
      <c r="D1281" s="36">
        <v>39381.50115</v>
      </c>
      <c r="E1281" s="36"/>
      <c r="F1281" s="36"/>
      <c r="G1281" s="36"/>
      <c r="H1281" s="36"/>
      <c r="I1281" s="36">
        <f>C1281+E1281+G1281</f>
        <v>275182.2</v>
      </c>
      <c r="J1281" s="36">
        <f>D1281+F1281+H1281</f>
        <v>39381.50115</v>
      </c>
      <c r="K1281" s="36">
        <f>L1281+M1281+N1281+O1281</f>
        <v>58825.766579999996</v>
      </c>
      <c r="L1281" s="123">
        <v>58825.766579999996</v>
      </c>
      <c r="M1281" s="123"/>
      <c r="N1281" s="123"/>
      <c r="O1281" s="123"/>
      <c r="P1281" s="120" t="s">
        <v>2144</v>
      </c>
      <c r="Q1281" s="26"/>
    </row>
    <row r="1282" spans="1:17" ht="99.75" customHeight="1">
      <c r="A1282" s="73" t="s">
        <v>132</v>
      </c>
      <c r="B1282" s="3" t="s">
        <v>564</v>
      </c>
      <c r="C1282" s="36">
        <v>174556.9</v>
      </c>
      <c r="D1282" s="36">
        <v>94020.62092000002</v>
      </c>
      <c r="E1282" s="36"/>
      <c r="F1282" s="36"/>
      <c r="G1282" s="36"/>
      <c r="H1282" s="36"/>
      <c r="I1282" s="36">
        <f t="shared" si="36"/>
        <v>174556.9</v>
      </c>
      <c r="J1282" s="36">
        <f t="shared" si="36"/>
        <v>94020.62092000002</v>
      </c>
      <c r="K1282" s="36">
        <f t="shared" si="37"/>
        <v>508786.06547000003</v>
      </c>
      <c r="L1282" s="123">
        <v>508786.06547000003</v>
      </c>
      <c r="M1282" s="123"/>
      <c r="N1282" s="123"/>
      <c r="O1282" s="123"/>
      <c r="P1282" s="120" t="s">
        <v>2145</v>
      </c>
      <c r="Q1282" s="26"/>
    </row>
    <row r="1283" spans="1:17" ht="99.75" customHeight="1">
      <c r="A1283" s="73" t="s">
        <v>133</v>
      </c>
      <c r="B1283" s="3" t="s">
        <v>577</v>
      </c>
      <c r="C1283" s="36">
        <v>101.5</v>
      </c>
      <c r="D1283" s="36"/>
      <c r="E1283" s="36"/>
      <c r="F1283" s="36"/>
      <c r="G1283" s="36"/>
      <c r="H1283" s="36"/>
      <c r="I1283" s="36">
        <f>C1283+E1283+G1283</f>
        <v>101.5</v>
      </c>
      <c r="J1283" s="36"/>
      <c r="K1283" s="36">
        <f>L1283+M1283+N1283+O1283</f>
        <v>159210.64088</v>
      </c>
      <c r="L1283" s="123">
        <v>159210.64088</v>
      </c>
      <c r="M1283" s="123"/>
      <c r="N1283" s="123"/>
      <c r="O1283" s="123"/>
      <c r="P1283" s="127" t="s">
        <v>2146</v>
      </c>
      <c r="Q1283" s="26"/>
    </row>
    <row r="1284" spans="1:17" ht="99.75" customHeight="1">
      <c r="A1284" s="73" t="s">
        <v>134</v>
      </c>
      <c r="B1284" s="3" t="s">
        <v>205</v>
      </c>
      <c r="C1284" s="36">
        <v>159927.3</v>
      </c>
      <c r="D1284" s="36">
        <v>77395.64306</v>
      </c>
      <c r="E1284" s="36"/>
      <c r="F1284" s="36"/>
      <c r="G1284" s="36"/>
      <c r="H1284" s="36"/>
      <c r="I1284" s="36">
        <f>C1284+E1284+G1284</f>
        <v>159927.3</v>
      </c>
      <c r="J1284" s="36">
        <f>D1284+F1284+H1284</f>
        <v>77395.64306</v>
      </c>
      <c r="K1284" s="36">
        <f>L1284+M1284+N1284+O1284</f>
        <v>131882.23882</v>
      </c>
      <c r="L1284" s="123">
        <v>131882.23882</v>
      </c>
      <c r="M1284" s="123"/>
      <c r="N1284" s="123"/>
      <c r="O1284" s="123"/>
      <c r="P1284" s="120" t="s">
        <v>2147</v>
      </c>
      <c r="Q1284" s="26"/>
    </row>
    <row r="1285" spans="1:17" ht="99.75" customHeight="1">
      <c r="A1285" s="73" t="s">
        <v>135</v>
      </c>
      <c r="B1285" s="3" t="s">
        <v>2068</v>
      </c>
      <c r="C1285" s="36">
        <v>109.5</v>
      </c>
      <c r="D1285" s="36">
        <v>109.48488999999995</v>
      </c>
      <c r="E1285" s="36">
        <v>33000</v>
      </c>
      <c r="F1285" s="36"/>
      <c r="G1285" s="36">
        <v>62100</v>
      </c>
      <c r="H1285" s="36">
        <v>222585.3</v>
      </c>
      <c r="I1285" s="36">
        <f t="shared" si="36"/>
        <v>95209.5</v>
      </c>
      <c r="J1285" s="36">
        <f t="shared" si="36"/>
        <v>222694.78488999998</v>
      </c>
      <c r="K1285" s="36">
        <f t="shared" si="37"/>
        <v>328021.65035</v>
      </c>
      <c r="L1285" s="123">
        <v>237957.85035000002</v>
      </c>
      <c r="M1285" s="123"/>
      <c r="N1285" s="123"/>
      <c r="O1285" s="123">
        <v>90063.8</v>
      </c>
      <c r="P1285" s="120" t="s">
        <v>2148</v>
      </c>
      <c r="Q1285" s="26"/>
    </row>
    <row r="1286" spans="1:17" ht="99.75" customHeight="1">
      <c r="A1286" s="170" t="s">
        <v>136</v>
      </c>
      <c r="B1286" s="171" t="s">
        <v>566</v>
      </c>
      <c r="C1286" s="167">
        <v>2280000</v>
      </c>
      <c r="D1286" s="167">
        <v>1509705.1375999998</v>
      </c>
      <c r="E1286" s="167">
        <v>250000</v>
      </c>
      <c r="F1286" s="167"/>
      <c r="G1286" s="167">
        <v>500000</v>
      </c>
      <c r="H1286" s="167">
        <v>182361</v>
      </c>
      <c r="I1286" s="167">
        <f>C1286+E1286+G1286</f>
        <v>3030000</v>
      </c>
      <c r="J1286" s="167">
        <f>D1286+F1286+H1286</f>
        <v>1692066.1375999998</v>
      </c>
      <c r="K1286" s="167">
        <f>L1286+M1287+N1286+O1286</f>
        <v>1867552.50896</v>
      </c>
      <c r="L1286" s="204">
        <v>1587750.50896</v>
      </c>
      <c r="M1286" s="204"/>
      <c r="N1286" s="204"/>
      <c r="O1286" s="204">
        <v>279802</v>
      </c>
      <c r="P1286" s="206" t="s">
        <v>2149</v>
      </c>
      <c r="Q1286" s="26"/>
    </row>
    <row r="1287" spans="1:17" ht="99.75" customHeight="1">
      <c r="A1287" s="170"/>
      <c r="B1287" s="171"/>
      <c r="C1287" s="167"/>
      <c r="D1287" s="167"/>
      <c r="E1287" s="167"/>
      <c r="F1287" s="167"/>
      <c r="G1287" s="167"/>
      <c r="H1287" s="167"/>
      <c r="I1287" s="167"/>
      <c r="J1287" s="167"/>
      <c r="K1287" s="167"/>
      <c r="L1287" s="204"/>
      <c r="M1287" s="204"/>
      <c r="N1287" s="204"/>
      <c r="O1287" s="204"/>
      <c r="P1287" s="206"/>
      <c r="Q1287" s="26"/>
    </row>
    <row r="1288" spans="1:17" ht="99.75" customHeight="1">
      <c r="A1288" s="73" t="s">
        <v>137</v>
      </c>
      <c r="B1288" s="3" t="s">
        <v>567</v>
      </c>
      <c r="C1288" s="36">
        <v>350860</v>
      </c>
      <c r="D1288" s="36">
        <v>239482.21751</v>
      </c>
      <c r="E1288" s="36"/>
      <c r="F1288" s="36"/>
      <c r="G1288" s="36"/>
      <c r="H1288" s="36">
        <v>16978</v>
      </c>
      <c r="I1288" s="36">
        <f t="shared" si="36"/>
        <v>350860</v>
      </c>
      <c r="J1288" s="36">
        <f t="shared" si="36"/>
        <v>256460.21751</v>
      </c>
      <c r="K1288" s="36">
        <f t="shared" si="37"/>
        <v>13753</v>
      </c>
      <c r="L1288" s="123"/>
      <c r="M1288" s="123"/>
      <c r="N1288" s="123"/>
      <c r="O1288" s="123">
        <v>13753</v>
      </c>
      <c r="P1288" s="120" t="s">
        <v>2150</v>
      </c>
      <c r="Q1288" s="26"/>
    </row>
    <row r="1289" spans="1:17" ht="99.75" customHeight="1">
      <c r="A1289" s="73" t="s">
        <v>138</v>
      </c>
      <c r="B1289" s="3" t="s">
        <v>2069</v>
      </c>
      <c r="C1289" s="36">
        <v>50000</v>
      </c>
      <c r="D1289" s="36">
        <v>6160</v>
      </c>
      <c r="E1289" s="36"/>
      <c r="F1289" s="36"/>
      <c r="G1289" s="36"/>
      <c r="H1289" s="36"/>
      <c r="I1289" s="36">
        <f t="shared" si="36"/>
        <v>50000</v>
      </c>
      <c r="J1289" s="36">
        <f t="shared" si="36"/>
        <v>6160</v>
      </c>
      <c r="K1289" s="36"/>
      <c r="L1289" s="123"/>
      <c r="M1289" s="123"/>
      <c r="N1289" s="123"/>
      <c r="O1289" s="123"/>
      <c r="P1289" s="120" t="s">
        <v>2151</v>
      </c>
      <c r="Q1289" s="26"/>
    </row>
    <row r="1290" spans="1:17" ht="99.75" customHeight="1">
      <c r="A1290" s="128" t="s">
        <v>139</v>
      </c>
      <c r="B1290" s="3" t="s">
        <v>568</v>
      </c>
      <c r="C1290" s="36">
        <v>151400</v>
      </c>
      <c r="D1290" s="36">
        <v>189.30718</v>
      </c>
      <c r="E1290" s="36"/>
      <c r="F1290" s="36"/>
      <c r="G1290" s="36"/>
      <c r="H1290" s="36"/>
      <c r="I1290" s="71">
        <f t="shared" si="36"/>
        <v>151400</v>
      </c>
      <c r="J1290" s="71">
        <f t="shared" si="36"/>
        <v>189.30718</v>
      </c>
      <c r="K1290" s="71">
        <f t="shared" si="37"/>
        <v>189.30718</v>
      </c>
      <c r="L1290" s="123">
        <v>189.30718</v>
      </c>
      <c r="M1290" s="123"/>
      <c r="N1290" s="123"/>
      <c r="O1290" s="123"/>
      <c r="P1290" s="129" t="s">
        <v>2152</v>
      </c>
      <c r="Q1290" s="26"/>
    </row>
    <row r="1291" spans="1:17" ht="99.75" customHeight="1">
      <c r="A1291" s="128" t="s">
        <v>140</v>
      </c>
      <c r="B1291" s="3" t="s">
        <v>569</v>
      </c>
      <c r="C1291" s="36">
        <v>430290</v>
      </c>
      <c r="D1291" s="36"/>
      <c r="E1291" s="36"/>
      <c r="F1291" s="36"/>
      <c r="G1291" s="36"/>
      <c r="H1291" s="36">
        <v>132182</v>
      </c>
      <c r="I1291" s="71">
        <f t="shared" si="36"/>
        <v>430290</v>
      </c>
      <c r="J1291" s="71">
        <f t="shared" si="36"/>
        <v>132182</v>
      </c>
      <c r="K1291" s="71">
        <f t="shared" si="37"/>
        <v>217850.7</v>
      </c>
      <c r="L1291" s="123"/>
      <c r="M1291" s="123"/>
      <c r="N1291" s="123">
        <v>19.7</v>
      </c>
      <c r="O1291" s="123">
        <v>217831</v>
      </c>
      <c r="P1291" s="129" t="s">
        <v>2153</v>
      </c>
      <c r="Q1291" s="26"/>
    </row>
    <row r="1292" spans="1:17" ht="99.75" customHeight="1">
      <c r="A1292" s="128" t="s">
        <v>141</v>
      </c>
      <c r="B1292" s="3" t="s">
        <v>570</v>
      </c>
      <c r="C1292" s="36">
        <v>52000</v>
      </c>
      <c r="D1292" s="36">
        <v>3721.79571</v>
      </c>
      <c r="E1292" s="36"/>
      <c r="F1292" s="36"/>
      <c r="G1292" s="36"/>
      <c r="H1292" s="36"/>
      <c r="I1292" s="71">
        <f t="shared" si="36"/>
        <v>52000</v>
      </c>
      <c r="J1292" s="71">
        <f t="shared" si="36"/>
        <v>3721.79571</v>
      </c>
      <c r="K1292" s="71"/>
      <c r="L1292" s="123"/>
      <c r="M1292" s="123"/>
      <c r="N1292" s="123"/>
      <c r="O1292" s="123"/>
      <c r="P1292" s="129" t="s">
        <v>2154</v>
      </c>
      <c r="Q1292" s="26"/>
    </row>
    <row r="1293" spans="1:17" ht="99.75" customHeight="1">
      <c r="A1293" s="128" t="s">
        <v>142</v>
      </c>
      <c r="B1293" s="3" t="s">
        <v>571</v>
      </c>
      <c r="C1293" s="36">
        <v>289470</v>
      </c>
      <c r="D1293" s="36">
        <v>124712.14032</v>
      </c>
      <c r="E1293" s="36"/>
      <c r="F1293" s="36"/>
      <c r="G1293" s="36"/>
      <c r="H1293" s="36"/>
      <c r="I1293" s="71">
        <f t="shared" si="36"/>
        <v>289470</v>
      </c>
      <c r="J1293" s="71">
        <f t="shared" si="36"/>
        <v>124712.14032</v>
      </c>
      <c r="K1293" s="71">
        <f t="shared" si="37"/>
        <v>48812.14032</v>
      </c>
      <c r="L1293" s="123">
        <v>48812.14032</v>
      </c>
      <c r="M1293" s="123"/>
      <c r="N1293" s="123"/>
      <c r="O1293" s="123"/>
      <c r="P1293" s="129" t="s">
        <v>2155</v>
      </c>
      <c r="Q1293" s="26"/>
    </row>
    <row r="1294" spans="1:17" ht="99.75" customHeight="1">
      <c r="A1294" s="128" t="s">
        <v>143</v>
      </c>
      <c r="B1294" s="3" t="s">
        <v>572</v>
      </c>
      <c r="C1294" s="36">
        <v>2689781.8</v>
      </c>
      <c r="D1294" s="36">
        <v>1770769.98859</v>
      </c>
      <c r="E1294" s="36"/>
      <c r="F1294" s="36"/>
      <c r="G1294" s="36">
        <v>500000</v>
      </c>
      <c r="H1294" s="36">
        <v>258281</v>
      </c>
      <c r="I1294" s="71">
        <f t="shared" si="36"/>
        <v>3189781.8</v>
      </c>
      <c r="J1294" s="71">
        <f t="shared" si="36"/>
        <v>2029050.98859</v>
      </c>
      <c r="K1294" s="71">
        <f t="shared" si="37"/>
        <v>348095</v>
      </c>
      <c r="L1294" s="123"/>
      <c r="M1294" s="123"/>
      <c r="N1294" s="123"/>
      <c r="O1294" s="123">
        <v>348095</v>
      </c>
      <c r="P1294" s="129" t="s">
        <v>2070</v>
      </c>
      <c r="Q1294" s="26"/>
    </row>
    <row r="1295" spans="1:17" ht="99.75" customHeight="1">
      <c r="A1295" s="128" t="s">
        <v>144</v>
      </c>
      <c r="B1295" s="3" t="s">
        <v>573</v>
      </c>
      <c r="C1295" s="36">
        <v>172000</v>
      </c>
      <c r="D1295" s="36">
        <v>70899.71936</v>
      </c>
      <c r="E1295" s="36"/>
      <c r="F1295" s="36"/>
      <c r="G1295" s="36"/>
      <c r="H1295" s="36"/>
      <c r="I1295" s="71">
        <f t="shared" si="36"/>
        <v>172000</v>
      </c>
      <c r="J1295" s="71">
        <f t="shared" si="36"/>
        <v>70899.71936</v>
      </c>
      <c r="K1295" s="71">
        <f t="shared" si="37"/>
        <v>19327.31936</v>
      </c>
      <c r="L1295" s="123">
        <v>19327.31936</v>
      </c>
      <c r="M1295" s="123"/>
      <c r="N1295" s="123"/>
      <c r="O1295" s="123"/>
      <c r="P1295" s="129" t="s">
        <v>2156</v>
      </c>
      <c r="Q1295" s="30"/>
    </row>
    <row r="1296" spans="1:16" ht="99.75" customHeight="1">
      <c r="A1296" s="128" t="s">
        <v>145</v>
      </c>
      <c r="B1296" s="70" t="s">
        <v>1123</v>
      </c>
      <c r="C1296" s="36">
        <v>425528.9</v>
      </c>
      <c r="D1296" s="36">
        <v>258509.78966999997</v>
      </c>
      <c r="E1296" s="36">
        <v>200000</v>
      </c>
      <c r="F1296" s="36"/>
      <c r="G1296" s="36">
        <v>2500000</v>
      </c>
      <c r="H1296" s="36"/>
      <c r="I1296" s="71">
        <f t="shared" si="36"/>
        <v>3125528.9</v>
      </c>
      <c r="J1296" s="71">
        <f t="shared" si="36"/>
        <v>258509.78966999997</v>
      </c>
      <c r="K1296" s="71">
        <f t="shared" si="37"/>
        <v>358944.64595</v>
      </c>
      <c r="L1296" s="123">
        <v>358944.64595</v>
      </c>
      <c r="M1296" s="123"/>
      <c r="N1296" s="123"/>
      <c r="O1296" s="123"/>
      <c r="P1296" s="129" t="s">
        <v>2157</v>
      </c>
    </row>
    <row r="1297" spans="1:17" ht="99.75" customHeight="1">
      <c r="A1297" s="128" t="s">
        <v>147</v>
      </c>
      <c r="B1297" s="3" t="s">
        <v>575</v>
      </c>
      <c r="C1297" s="36">
        <v>110808.3</v>
      </c>
      <c r="D1297" s="36">
        <v>80202.05944</v>
      </c>
      <c r="E1297" s="36"/>
      <c r="F1297" s="36"/>
      <c r="G1297" s="36"/>
      <c r="H1297" s="36"/>
      <c r="I1297" s="71">
        <f t="shared" si="36"/>
        <v>110808.3</v>
      </c>
      <c r="J1297" s="71">
        <f t="shared" si="36"/>
        <v>80202.05944</v>
      </c>
      <c r="K1297" s="71">
        <f t="shared" si="37"/>
        <v>70000</v>
      </c>
      <c r="L1297" s="123">
        <v>70000</v>
      </c>
      <c r="M1297" s="123"/>
      <c r="N1297" s="123"/>
      <c r="O1297" s="123"/>
      <c r="P1297" s="129" t="s">
        <v>2158</v>
      </c>
      <c r="Q1297" s="30"/>
    </row>
    <row r="1298" spans="1:17" ht="99.75" customHeight="1">
      <c r="A1298" s="128" t="s">
        <v>148</v>
      </c>
      <c r="B1298" s="3" t="s">
        <v>576</v>
      </c>
      <c r="C1298" s="36">
        <v>2044900</v>
      </c>
      <c r="D1298" s="36">
        <v>2037642.8</v>
      </c>
      <c r="E1298" s="36">
        <v>294000</v>
      </c>
      <c r="F1298" s="36"/>
      <c r="G1298" s="36">
        <v>2300000</v>
      </c>
      <c r="H1298" s="36">
        <v>123539.6</v>
      </c>
      <c r="I1298" s="71">
        <f t="shared" si="36"/>
        <v>4638900</v>
      </c>
      <c r="J1298" s="71">
        <f t="shared" si="36"/>
        <v>2161182.4</v>
      </c>
      <c r="K1298" s="71">
        <f t="shared" si="37"/>
        <v>133469.6</v>
      </c>
      <c r="L1298" s="123">
        <v>9930</v>
      </c>
      <c r="M1298" s="123"/>
      <c r="N1298" s="123"/>
      <c r="O1298" s="123">
        <v>123539.6</v>
      </c>
      <c r="P1298" s="129" t="s">
        <v>2159</v>
      </c>
      <c r="Q1298" s="30"/>
    </row>
    <row r="1299" spans="1:17" ht="99.75" customHeight="1">
      <c r="A1299" s="128" t="s">
        <v>149</v>
      </c>
      <c r="B1299" s="3" t="s">
        <v>578</v>
      </c>
      <c r="C1299" s="36">
        <v>300000</v>
      </c>
      <c r="D1299" s="36"/>
      <c r="E1299" s="36">
        <v>218500</v>
      </c>
      <c r="F1299" s="36">
        <v>505.9</v>
      </c>
      <c r="G1299" s="36">
        <v>500000</v>
      </c>
      <c r="H1299" s="36">
        <v>29542.77</v>
      </c>
      <c r="I1299" s="71">
        <f>C1299+E1299+G1299</f>
        <v>1018500</v>
      </c>
      <c r="J1299" s="71">
        <f>D1299+F1299+H1299</f>
        <v>30048.670000000002</v>
      </c>
      <c r="K1299" s="71">
        <f>L1299+M1299+N1299+O1299</f>
        <v>41844.11</v>
      </c>
      <c r="L1299" s="123"/>
      <c r="M1299" s="123">
        <v>5000</v>
      </c>
      <c r="N1299" s="123">
        <v>7301.34</v>
      </c>
      <c r="O1299" s="123">
        <v>29542.77</v>
      </c>
      <c r="P1299" s="129" t="s">
        <v>2160</v>
      </c>
      <c r="Q1299" s="30"/>
    </row>
    <row r="1300" spans="1:17" ht="99.75" customHeight="1">
      <c r="A1300" s="128" t="s">
        <v>150</v>
      </c>
      <c r="B1300" s="3" t="s">
        <v>579</v>
      </c>
      <c r="C1300" s="36">
        <v>390600</v>
      </c>
      <c r="D1300" s="36"/>
      <c r="E1300" s="36"/>
      <c r="F1300" s="36"/>
      <c r="G1300" s="36"/>
      <c r="H1300" s="36"/>
      <c r="I1300" s="71">
        <f>C1300+E1300+G1300</f>
        <v>390600</v>
      </c>
      <c r="J1300" s="71"/>
      <c r="K1300" s="71"/>
      <c r="L1300" s="123"/>
      <c r="M1300" s="123"/>
      <c r="N1300" s="123"/>
      <c r="O1300" s="123"/>
      <c r="P1300" s="130" t="s">
        <v>2161</v>
      </c>
      <c r="Q1300" s="26"/>
    </row>
    <row r="1301" spans="1:17" ht="99.75" customHeight="1">
      <c r="A1301" s="128" t="s">
        <v>151</v>
      </c>
      <c r="B1301" s="3" t="s">
        <v>207</v>
      </c>
      <c r="C1301" s="36">
        <v>21280</v>
      </c>
      <c r="D1301" s="36"/>
      <c r="E1301" s="36">
        <v>120700</v>
      </c>
      <c r="F1301" s="36"/>
      <c r="G1301" s="36">
        <v>443000</v>
      </c>
      <c r="H1301" s="36"/>
      <c r="I1301" s="71">
        <f>C1301+E1301+G1301</f>
        <v>584980</v>
      </c>
      <c r="J1301" s="71"/>
      <c r="K1301" s="71"/>
      <c r="L1301" s="123"/>
      <c r="M1301" s="123"/>
      <c r="N1301" s="123"/>
      <c r="O1301" s="123"/>
      <c r="P1301" s="129" t="s">
        <v>2162</v>
      </c>
      <c r="Q1301" s="26"/>
    </row>
    <row r="1302" spans="1:17" ht="99.75" customHeight="1">
      <c r="A1302" s="128" t="s">
        <v>152</v>
      </c>
      <c r="B1302" s="3" t="s">
        <v>210</v>
      </c>
      <c r="C1302" s="36">
        <v>1736610</v>
      </c>
      <c r="D1302" s="36">
        <v>109373.8</v>
      </c>
      <c r="E1302" s="36"/>
      <c r="F1302" s="36"/>
      <c r="G1302" s="36"/>
      <c r="H1302" s="36"/>
      <c r="I1302" s="36">
        <f>C1302+E1302+G1302</f>
        <v>1736610</v>
      </c>
      <c r="J1302" s="36">
        <f aca="true" t="shared" si="39" ref="I1302:J1304">D1302+F1302+H1302</f>
        <v>109373.8</v>
      </c>
      <c r="K1302" s="36">
        <f>SUM(L1302:O1302)</f>
        <v>135700</v>
      </c>
      <c r="L1302" s="123">
        <f>86800</f>
        <v>86800</v>
      </c>
      <c r="M1302" s="123">
        <f>13200+35700</f>
        <v>48900</v>
      </c>
      <c r="N1302" s="123"/>
      <c r="O1302" s="123"/>
      <c r="P1302" s="129" t="s">
        <v>2163</v>
      </c>
      <c r="Q1302" s="26"/>
    </row>
    <row r="1303" spans="1:17" ht="99.75" customHeight="1">
      <c r="A1303" s="128" t="s">
        <v>153</v>
      </c>
      <c r="B1303" s="3" t="s">
        <v>79</v>
      </c>
      <c r="C1303" s="36">
        <v>1009218.6</v>
      </c>
      <c r="D1303" s="36">
        <v>210018.6</v>
      </c>
      <c r="E1303" s="36"/>
      <c r="F1303" s="36"/>
      <c r="G1303" s="36"/>
      <c r="H1303" s="36"/>
      <c r="I1303" s="36">
        <f t="shared" si="39"/>
        <v>1009218.6</v>
      </c>
      <c r="J1303" s="36">
        <f t="shared" si="39"/>
        <v>210018.6</v>
      </c>
      <c r="K1303" s="36">
        <f>SUM(L1303:O1303)</f>
        <v>318018.6</v>
      </c>
      <c r="L1303" s="123">
        <v>210018.6</v>
      </c>
      <c r="M1303" s="123">
        <f>108000</f>
        <v>108000</v>
      </c>
      <c r="N1303" s="123"/>
      <c r="O1303" s="123"/>
      <c r="P1303" s="129" t="s">
        <v>2164</v>
      </c>
      <c r="Q1303" s="26"/>
    </row>
    <row r="1304" spans="1:17" ht="99.75" customHeight="1">
      <c r="A1304" s="128" t="s">
        <v>154</v>
      </c>
      <c r="B1304" s="3" t="s">
        <v>209</v>
      </c>
      <c r="C1304" s="36">
        <v>8220</v>
      </c>
      <c r="D1304" s="36"/>
      <c r="E1304" s="36"/>
      <c r="F1304" s="36"/>
      <c r="G1304" s="36"/>
      <c r="H1304" s="36"/>
      <c r="I1304" s="36">
        <f t="shared" si="39"/>
        <v>8220</v>
      </c>
      <c r="J1304" s="36"/>
      <c r="K1304" s="36"/>
      <c r="L1304" s="123"/>
      <c r="M1304" s="123"/>
      <c r="N1304" s="123"/>
      <c r="O1304" s="123"/>
      <c r="P1304" s="129" t="s">
        <v>2165</v>
      </c>
      <c r="Q1304" s="26"/>
    </row>
    <row r="1305" spans="1:17" ht="99.75" customHeight="1">
      <c r="A1305" s="128" t="s">
        <v>155</v>
      </c>
      <c r="B1305" s="3" t="s">
        <v>580</v>
      </c>
      <c r="C1305" s="36">
        <v>1215600</v>
      </c>
      <c r="D1305" s="36"/>
      <c r="E1305" s="36">
        <v>49600</v>
      </c>
      <c r="F1305" s="36"/>
      <c r="G1305" s="36">
        <v>430500</v>
      </c>
      <c r="H1305" s="36">
        <v>3072</v>
      </c>
      <c r="I1305" s="71">
        <f>C1305+E1305+G1305</f>
        <v>1695700</v>
      </c>
      <c r="J1305" s="71">
        <f>D1305+F1305+H1305</f>
        <v>3072</v>
      </c>
      <c r="K1305" s="71">
        <f>L1305+M1305+N1305+O1305</f>
        <v>3072</v>
      </c>
      <c r="L1305" s="123"/>
      <c r="M1305" s="123"/>
      <c r="N1305" s="123"/>
      <c r="O1305" s="123">
        <v>3072</v>
      </c>
      <c r="P1305" s="129" t="s">
        <v>2166</v>
      </c>
      <c r="Q1305" s="26"/>
    </row>
    <row r="1306" spans="1:17" ht="99.75" customHeight="1">
      <c r="A1306" s="128" t="s">
        <v>156</v>
      </c>
      <c r="B1306" s="3" t="s">
        <v>565</v>
      </c>
      <c r="C1306" s="36"/>
      <c r="D1306" s="36"/>
      <c r="E1306" s="36">
        <v>224500</v>
      </c>
      <c r="F1306" s="36"/>
      <c r="G1306" s="36">
        <v>649300</v>
      </c>
      <c r="H1306" s="36"/>
      <c r="I1306" s="71">
        <f t="shared" si="36"/>
        <v>873800</v>
      </c>
      <c r="J1306" s="71"/>
      <c r="K1306" s="71">
        <f t="shared" si="37"/>
        <v>2848.7056</v>
      </c>
      <c r="L1306" s="123">
        <v>2848.7056</v>
      </c>
      <c r="M1306" s="123"/>
      <c r="N1306" s="123"/>
      <c r="O1306" s="123"/>
      <c r="P1306" s="129" t="s">
        <v>2167</v>
      </c>
      <c r="Q1306" s="26"/>
    </row>
    <row r="1307" spans="1:17" ht="99.75" customHeight="1">
      <c r="A1307" s="128" t="s">
        <v>157</v>
      </c>
      <c r="B1307" s="3" t="s">
        <v>574</v>
      </c>
      <c r="C1307" s="36"/>
      <c r="D1307" s="36"/>
      <c r="E1307" s="36">
        <v>150000</v>
      </c>
      <c r="F1307" s="36"/>
      <c r="G1307" s="36">
        <v>2000000</v>
      </c>
      <c r="H1307" s="36">
        <v>367653.7</v>
      </c>
      <c r="I1307" s="71">
        <f t="shared" si="36"/>
        <v>2150000</v>
      </c>
      <c r="J1307" s="71">
        <f t="shared" si="36"/>
        <v>367653.7</v>
      </c>
      <c r="K1307" s="71">
        <f t="shared" si="37"/>
        <v>523538.5</v>
      </c>
      <c r="L1307" s="123">
        <v>8500</v>
      </c>
      <c r="M1307" s="123"/>
      <c r="N1307" s="123"/>
      <c r="O1307" s="123">
        <v>515038.5</v>
      </c>
      <c r="P1307" s="129" t="s">
        <v>2168</v>
      </c>
      <c r="Q1307" s="26"/>
    </row>
    <row r="1308" spans="1:17" ht="99.75" customHeight="1">
      <c r="A1308" s="128" t="s">
        <v>158</v>
      </c>
      <c r="B1308" s="3" t="s">
        <v>1124</v>
      </c>
      <c r="C1308" s="36"/>
      <c r="D1308" s="36"/>
      <c r="E1308" s="36">
        <v>304500</v>
      </c>
      <c r="F1308" s="36"/>
      <c r="G1308" s="36">
        <v>880200</v>
      </c>
      <c r="H1308" s="36"/>
      <c r="I1308" s="71">
        <f t="shared" si="36"/>
        <v>1184700</v>
      </c>
      <c r="J1308" s="71"/>
      <c r="K1308" s="71"/>
      <c r="L1308" s="123"/>
      <c r="M1308" s="123"/>
      <c r="N1308" s="123"/>
      <c r="O1308" s="123"/>
      <c r="P1308" s="129" t="s">
        <v>2169</v>
      </c>
      <c r="Q1308" s="26"/>
    </row>
    <row r="1309" spans="1:17" ht="99.75" customHeight="1">
      <c r="A1309" s="128" t="s">
        <v>81</v>
      </c>
      <c r="B1309" s="3" t="s">
        <v>1125</v>
      </c>
      <c r="C1309" s="36"/>
      <c r="D1309" s="36"/>
      <c r="E1309" s="36">
        <v>235100</v>
      </c>
      <c r="F1309" s="36"/>
      <c r="G1309" s="36">
        <v>1500000</v>
      </c>
      <c r="H1309" s="36"/>
      <c r="I1309" s="71">
        <f t="shared" si="36"/>
        <v>1735100</v>
      </c>
      <c r="J1309" s="71"/>
      <c r="K1309" s="71">
        <f t="shared" si="37"/>
        <v>22794.78977</v>
      </c>
      <c r="L1309" s="123">
        <v>22794.78977</v>
      </c>
      <c r="M1309" s="123"/>
      <c r="N1309" s="123"/>
      <c r="O1309" s="123"/>
      <c r="P1309" s="129" t="s">
        <v>2170</v>
      </c>
      <c r="Q1309" s="26"/>
    </row>
    <row r="1310" spans="1:17" ht="99.75" customHeight="1">
      <c r="A1310" s="128" t="s">
        <v>82</v>
      </c>
      <c r="B1310" s="3" t="s">
        <v>203</v>
      </c>
      <c r="C1310" s="36"/>
      <c r="D1310" s="36"/>
      <c r="E1310" s="36"/>
      <c r="F1310" s="36"/>
      <c r="G1310" s="36">
        <v>1261300</v>
      </c>
      <c r="H1310" s="36"/>
      <c r="I1310" s="71">
        <f t="shared" si="36"/>
        <v>1261300</v>
      </c>
      <c r="J1310" s="71"/>
      <c r="K1310" s="71"/>
      <c r="L1310" s="123"/>
      <c r="M1310" s="123"/>
      <c r="N1310" s="123"/>
      <c r="O1310" s="123"/>
      <c r="P1310" s="129" t="s">
        <v>2171</v>
      </c>
      <c r="Q1310" s="26"/>
    </row>
    <row r="1311" spans="1:17" ht="99.75" customHeight="1">
      <c r="A1311" s="128" t="s">
        <v>83</v>
      </c>
      <c r="B1311" s="3" t="s">
        <v>211</v>
      </c>
      <c r="C1311" s="36"/>
      <c r="D1311" s="36"/>
      <c r="E1311" s="36">
        <v>63400</v>
      </c>
      <c r="F1311" s="36"/>
      <c r="G1311" s="36">
        <v>710200</v>
      </c>
      <c r="H1311" s="36">
        <v>7200</v>
      </c>
      <c r="I1311" s="71">
        <f t="shared" si="36"/>
        <v>773600</v>
      </c>
      <c r="J1311" s="71">
        <f t="shared" si="36"/>
        <v>7200</v>
      </c>
      <c r="K1311" s="71">
        <f t="shared" si="37"/>
        <v>7200</v>
      </c>
      <c r="L1311" s="123"/>
      <c r="M1311" s="123"/>
      <c r="N1311" s="123"/>
      <c r="O1311" s="123">
        <v>7200</v>
      </c>
      <c r="P1311" s="129" t="s">
        <v>2172</v>
      </c>
      <c r="Q1311" s="26"/>
    </row>
    <row r="1312" spans="1:17" ht="99.75" customHeight="1">
      <c r="A1312" s="128" t="s">
        <v>84</v>
      </c>
      <c r="B1312" s="3" t="s">
        <v>581</v>
      </c>
      <c r="C1312" s="36"/>
      <c r="D1312" s="36"/>
      <c r="E1312" s="36"/>
      <c r="F1312" s="36"/>
      <c r="G1312" s="36">
        <v>200000</v>
      </c>
      <c r="H1312" s="36"/>
      <c r="I1312" s="71">
        <f t="shared" si="36"/>
        <v>200000</v>
      </c>
      <c r="J1312" s="71"/>
      <c r="K1312" s="71"/>
      <c r="L1312" s="123"/>
      <c r="M1312" s="123"/>
      <c r="N1312" s="123"/>
      <c r="O1312" s="123"/>
      <c r="P1312" s="129" t="s">
        <v>2173</v>
      </c>
      <c r="Q1312" s="26"/>
    </row>
    <row r="1313" spans="1:17" ht="99.75" customHeight="1">
      <c r="A1313" s="128" t="s">
        <v>159</v>
      </c>
      <c r="B1313" s="3" t="s">
        <v>234</v>
      </c>
      <c r="C1313" s="36"/>
      <c r="D1313" s="36"/>
      <c r="E1313" s="36">
        <v>140800</v>
      </c>
      <c r="F1313" s="36">
        <v>27379.7</v>
      </c>
      <c r="G1313" s="36">
        <v>120000</v>
      </c>
      <c r="H1313" s="36">
        <v>284466.98</v>
      </c>
      <c r="I1313" s="71">
        <f t="shared" si="36"/>
        <v>260800</v>
      </c>
      <c r="J1313" s="71">
        <f t="shared" si="36"/>
        <v>311846.68</v>
      </c>
      <c r="K1313" s="71">
        <f t="shared" si="37"/>
        <v>300347.82</v>
      </c>
      <c r="L1313" s="123"/>
      <c r="M1313" s="123"/>
      <c r="N1313" s="123">
        <v>27379.7</v>
      </c>
      <c r="O1313" s="123">
        <v>272968.12</v>
      </c>
      <c r="P1313" s="129" t="s">
        <v>2174</v>
      </c>
      <c r="Q1313" s="26"/>
    </row>
    <row r="1314" spans="1:17" ht="99.75" customHeight="1">
      <c r="A1314" s="128" t="s">
        <v>160</v>
      </c>
      <c r="B1314" s="3" t="s">
        <v>146</v>
      </c>
      <c r="C1314" s="36"/>
      <c r="D1314" s="36"/>
      <c r="E1314" s="36">
        <v>84500</v>
      </c>
      <c r="F1314" s="36"/>
      <c r="G1314" s="36">
        <v>240600</v>
      </c>
      <c r="H1314" s="36">
        <v>9152.13</v>
      </c>
      <c r="I1314" s="71">
        <f t="shared" si="36"/>
        <v>325100</v>
      </c>
      <c r="J1314" s="71">
        <f t="shared" si="36"/>
        <v>9152.13</v>
      </c>
      <c r="K1314" s="71">
        <f t="shared" si="37"/>
        <v>9152.13</v>
      </c>
      <c r="L1314" s="123"/>
      <c r="M1314" s="123"/>
      <c r="N1314" s="123"/>
      <c r="O1314" s="123">
        <v>9152.13</v>
      </c>
      <c r="P1314" s="129" t="s">
        <v>2175</v>
      </c>
      <c r="Q1314" s="26"/>
    </row>
    <row r="1315" spans="1:17" ht="99.75" customHeight="1">
      <c r="A1315" s="128" t="s">
        <v>161</v>
      </c>
      <c r="B1315" s="3" t="s">
        <v>127</v>
      </c>
      <c r="C1315" s="36"/>
      <c r="D1315" s="36"/>
      <c r="E1315" s="36">
        <v>100600</v>
      </c>
      <c r="F1315" s="36">
        <v>440000</v>
      </c>
      <c r="G1315" s="36">
        <v>176300</v>
      </c>
      <c r="H1315" s="36"/>
      <c r="I1315" s="71">
        <f t="shared" si="36"/>
        <v>276900</v>
      </c>
      <c r="J1315" s="71">
        <f t="shared" si="36"/>
        <v>440000</v>
      </c>
      <c r="K1315" s="71">
        <f t="shared" si="37"/>
        <v>958199.29</v>
      </c>
      <c r="L1315" s="123">
        <v>518199.29</v>
      </c>
      <c r="M1315" s="123"/>
      <c r="N1315" s="123">
        <v>440000</v>
      </c>
      <c r="O1315" s="123"/>
      <c r="P1315" s="129" t="s">
        <v>2176</v>
      </c>
      <c r="Q1315" s="26"/>
    </row>
    <row r="1316" spans="1:17" ht="99.75" customHeight="1">
      <c r="A1316" s="128" t="s">
        <v>162</v>
      </c>
      <c r="B1316" s="3" t="s">
        <v>77</v>
      </c>
      <c r="C1316" s="36"/>
      <c r="D1316" s="36"/>
      <c r="E1316" s="36">
        <v>1500000</v>
      </c>
      <c r="F1316" s="36"/>
      <c r="G1316" s="36">
        <v>733300</v>
      </c>
      <c r="H1316" s="36">
        <v>109002.97</v>
      </c>
      <c r="I1316" s="71">
        <f t="shared" si="36"/>
        <v>2233300</v>
      </c>
      <c r="J1316" s="71">
        <f t="shared" si="36"/>
        <v>109002.97</v>
      </c>
      <c r="K1316" s="71">
        <f t="shared" si="37"/>
        <v>9002.97</v>
      </c>
      <c r="L1316" s="123"/>
      <c r="M1316" s="123"/>
      <c r="N1316" s="123"/>
      <c r="O1316" s="123">
        <v>9002.97</v>
      </c>
      <c r="P1316" s="129" t="s">
        <v>2177</v>
      </c>
      <c r="Q1316" s="26"/>
    </row>
    <row r="1317" spans="1:17" ht="99.75" customHeight="1">
      <c r="A1317" s="128" t="s">
        <v>163</v>
      </c>
      <c r="B1317" s="3" t="s">
        <v>2071</v>
      </c>
      <c r="C1317" s="36"/>
      <c r="D1317" s="36"/>
      <c r="E1317" s="36">
        <v>200000</v>
      </c>
      <c r="F1317" s="36"/>
      <c r="G1317" s="36"/>
      <c r="H1317" s="36"/>
      <c r="I1317" s="71">
        <f t="shared" si="36"/>
        <v>200000</v>
      </c>
      <c r="J1317" s="71"/>
      <c r="K1317" s="71"/>
      <c r="L1317" s="123"/>
      <c r="M1317" s="123"/>
      <c r="N1317" s="123"/>
      <c r="O1317" s="123"/>
      <c r="P1317" s="129" t="s">
        <v>2178</v>
      </c>
      <c r="Q1317" s="26"/>
    </row>
    <row r="1318" spans="1:17" ht="99.75" customHeight="1">
      <c r="A1318" s="128" t="s">
        <v>164</v>
      </c>
      <c r="B1318" s="3" t="s">
        <v>582</v>
      </c>
      <c r="C1318" s="36"/>
      <c r="D1318" s="36"/>
      <c r="E1318" s="36">
        <v>200000</v>
      </c>
      <c r="F1318" s="36"/>
      <c r="G1318" s="36">
        <v>1202000</v>
      </c>
      <c r="H1318" s="36"/>
      <c r="I1318" s="71">
        <f t="shared" si="36"/>
        <v>1402000</v>
      </c>
      <c r="J1318" s="71"/>
      <c r="K1318" s="71"/>
      <c r="L1318" s="123"/>
      <c r="M1318" s="123"/>
      <c r="N1318" s="123"/>
      <c r="O1318" s="123"/>
      <c r="P1318" s="129" t="s">
        <v>2179</v>
      </c>
      <c r="Q1318" s="26"/>
    </row>
    <row r="1319" spans="1:17" ht="99.75" customHeight="1">
      <c r="A1319" s="128" t="s">
        <v>165</v>
      </c>
      <c r="B1319" s="3" t="s">
        <v>2072</v>
      </c>
      <c r="C1319" s="36"/>
      <c r="D1319" s="36"/>
      <c r="E1319" s="36">
        <v>500000</v>
      </c>
      <c r="F1319" s="36"/>
      <c r="G1319" s="36"/>
      <c r="H1319" s="36"/>
      <c r="I1319" s="71">
        <f t="shared" si="36"/>
        <v>500000</v>
      </c>
      <c r="J1319" s="71"/>
      <c r="K1319" s="71"/>
      <c r="L1319" s="123"/>
      <c r="M1319" s="123"/>
      <c r="N1319" s="123"/>
      <c r="O1319" s="123"/>
      <c r="P1319" s="129" t="s">
        <v>2180</v>
      </c>
      <c r="Q1319" s="26"/>
    </row>
    <row r="1320" spans="1:17" ht="99.75" customHeight="1">
      <c r="A1320" s="128" t="s">
        <v>166</v>
      </c>
      <c r="B1320" s="3" t="s">
        <v>1126</v>
      </c>
      <c r="C1320" s="36"/>
      <c r="D1320" s="36"/>
      <c r="E1320" s="36">
        <v>139800</v>
      </c>
      <c r="F1320" s="36"/>
      <c r="G1320" s="36">
        <v>333400</v>
      </c>
      <c r="H1320" s="36"/>
      <c r="I1320" s="71">
        <f t="shared" si="36"/>
        <v>473200</v>
      </c>
      <c r="J1320" s="71"/>
      <c r="K1320" s="71"/>
      <c r="L1320" s="123"/>
      <c r="M1320" s="123"/>
      <c r="N1320" s="123"/>
      <c r="O1320" s="123"/>
      <c r="P1320" s="129" t="s">
        <v>2181</v>
      </c>
      <c r="Q1320" s="26"/>
    </row>
    <row r="1321" spans="1:17" ht="99.75" customHeight="1">
      <c r="A1321" s="128" t="s">
        <v>235</v>
      </c>
      <c r="B1321" s="3" t="s">
        <v>321</v>
      </c>
      <c r="C1321" s="36"/>
      <c r="D1321" s="36"/>
      <c r="E1321" s="36"/>
      <c r="F1321" s="36"/>
      <c r="G1321" s="36"/>
      <c r="H1321" s="36">
        <v>195096.19</v>
      </c>
      <c r="I1321" s="71"/>
      <c r="J1321" s="71">
        <f>D1321+F1321+H1321</f>
        <v>195096.19</v>
      </c>
      <c r="K1321" s="71">
        <f t="shared" si="37"/>
        <v>173509.57515999998</v>
      </c>
      <c r="L1321" s="123">
        <v>25402.46516</v>
      </c>
      <c r="M1321" s="123"/>
      <c r="N1321" s="123"/>
      <c r="O1321" s="123">
        <v>148107.11</v>
      </c>
      <c r="P1321" s="129" t="s">
        <v>2182</v>
      </c>
      <c r="Q1321" s="26"/>
    </row>
    <row r="1322" spans="1:17" ht="99.75" customHeight="1">
      <c r="A1322" s="128" t="s">
        <v>315</v>
      </c>
      <c r="B1322" s="3" t="s">
        <v>1127</v>
      </c>
      <c r="C1322" s="36"/>
      <c r="D1322" s="36"/>
      <c r="E1322" s="36"/>
      <c r="F1322" s="36"/>
      <c r="G1322" s="36"/>
      <c r="H1322" s="36">
        <v>2421</v>
      </c>
      <c r="I1322" s="71"/>
      <c r="J1322" s="71">
        <f>D1322+F1322+H1322</f>
        <v>2421</v>
      </c>
      <c r="K1322" s="71">
        <f t="shared" si="37"/>
        <v>5421</v>
      </c>
      <c r="L1322" s="123"/>
      <c r="M1322" s="123"/>
      <c r="N1322" s="123"/>
      <c r="O1322" s="123">
        <v>5421</v>
      </c>
      <c r="P1322" s="129" t="s">
        <v>2183</v>
      </c>
      <c r="Q1322" s="26"/>
    </row>
    <row r="1323" spans="1:17" ht="99.75" customHeight="1">
      <c r="A1323" s="128" t="s">
        <v>316</v>
      </c>
      <c r="B1323" s="3" t="s">
        <v>314</v>
      </c>
      <c r="C1323" s="36"/>
      <c r="D1323" s="36"/>
      <c r="E1323" s="36"/>
      <c r="F1323" s="36"/>
      <c r="G1323" s="36"/>
      <c r="H1323" s="36">
        <v>59558.3</v>
      </c>
      <c r="I1323" s="71"/>
      <c r="J1323" s="71">
        <f>D1323+F1323+H1323</f>
        <v>59558.3</v>
      </c>
      <c r="K1323" s="71">
        <f t="shared" si="37"/>
        <v>30440</v>
      </c>
      <c r="L1323" s="123"/>
      <c r="M1323" s="123"/>
      <c r="N1323" s="123"/>
      <c r="O1323" s="123">
        <v>30440</v>
      </c>
      <c r="P1323" s="129" t="s">
        <v>2184</v>
      </c>
      <c r="Q1323" s="26"/>
    </row>
    <row r="1324" spans="1:17" ht="99.75" customHeight="1">
      <c r="A1324" s="128" t="s">
        <v>317</v>
      </c>
      <c r="B1324" s="3" t="s">
        <v>80</v>
      </c>
      <c r="C1324" s="36"/>
      <c r="D1324" s="36"/>
      <c r="E1324" s="36"/>
      <c r="F1324" s="36"/>
      <c r="G1324" s="36"/>
      <c r="H1324" s="36">
        <v>65349</v>
      </c>
      <c r="I1324" s="71"/>
      <c r="J1324" s="71">
        <f>D1324+F1324+H1324</f>
        <v>65349</v>
      </c>
      <c r="K1324" s="71">
        <f t="shared" si="37"/>
        <v>51724</v>
      </c>
      <c r="L1324" s="123"/>
      <c r="M1324" s="123"/>
      <c r="N1324" s="123"/>
      <c r="O1324" s="123">
        <v>51724</v>
      </c>
      <c r="P1324" s="129" t="s">
        <v>2185</v>
      </c>
      <c r="Q1324" s="26"/>
    </row>
    <row r="1325" spans="1:17" ht="99.75" customHeight="1">
      <c r="A1325" s="128" t="s">
        <v>318</v>
      </c>
      <c r="B1325" s="3" t="s">
        <v>1128</v>
      </c>
      <c r="C1325" s="36"/>
      <c r="D1325" s="36"/>
      <c r="E1325" s="36"/>
      <c r="F1325" s="36">
        <v>153096.66</v>
      </c>
      <c r="G1325" s="36"/>
      <c r="H1325" s="36"/>
      <c r="I1325" s="71"/>
      <c r="J1325" s="71">
        <f>D1325+F1325+H1325</f>
        <v>153096.66</v>
      </c>
      <c r="K1325" s="71">
        <f t="shared" si="37"/>
        <v>147268.93</v>
      </c>
      <c r="L1325" s="123"/>
      <c r="M1325" s="123"/>
      <c r="N1325" s="123">
        <v>147268.93</v>
      </c>
      <c r="O1325" s="123"/>
      <c r="P1325" s="129" t="s">
        <v>2186</v>
      </c>
      <c r="Q1325" s="26"/>
    </row>
    <row r="1326" spans="1:17" ht="99.75" customHeight="1">
      <c r="A1326" s="128" t="s">
        <v>319</v>
      </c>
      <c r="B1326" s="3" t="s">
        <v>583</v>
      </c>
      <c r="C1326" s="36"/>
      <c r="D1326" s="36"/>
      <c r="E1326" s="36"/>
      <c r="F1326" s="36"/>
      <c r="G1326" s="36"/>
      <c r="H1326" s="36"/>
      <c r="I1326" s="71"/>
      <c r="J1326" s="71"/>
      <c r="K1326" s="71">
        <f t="shared" si="37"/>
        <v>21957.81574</v>
      </c>
      <c r="L1326" s="123">
        <v>21957.81574</v>
      </c>
      <c r="M1326" s="123"/>
      <c r="N1326" s="123"/>
      <c r="O1326" s="123"/>
      <c r="P1326" s="129" t="s">
        <v>2187</v>
      </c>
      <c r="Q1326" s="26"/>
    </row>
    <row r="1327" spans="1:16" s="52" customFormat="1" ht="99.75" customHeight="1">
      <c r="A1327" s="128" t="s">
        <v>320</v>
      </c>
      <c r="B1327" s="3" t="s">
        <v>1129</v>
      </c>
      <c r="C1327" s="36"/>
      <c r="D1327" s="36"/>
      <c r="E1327" s="36"/>
      <c r="F1327" s="36"/>
      <c r="G1327" s="36"/>
      <c r="H1327" s="36"/>
      <c r="I1327" s="71"/>
      <c r="J1327" s="71"/>
      <c r="K1327" s="71">
        <f>L1327+M1327+N1327+O1327</f>
        <v>3469.3081</v>
      </c>
      <c r="L1327" s="123">
        <v>3469.3081</v>
      </c>
      <c r="M1327" s="123"/>
      <c r="N1327" s="123"/>
      <c r="O1327" s="123"/>
      <c r="P1327" s="129" t="s">
        <v>2188</v>
      </c>
    </row>
    <row r="1328" spans="1:16" s="52" customFormat="1" ht="99.75" customHeight="1">
      <c r="A1328" s="128" t="s">
        <v>323</v>
      </c>
      <c r="B1328" s="3" t="s">
        <v>206</v>
      </c>
      <c r="C1328" s="36"/>
      <c r="D1328" s="36"/>
      <c r="E1328" s="36"/>
      <c r="F1328" s="36"/>
      <c r="G1328" s="36"/>
      <c r="H1328" s="36"/>
      <c r="I1328" s="71"/>
      <c r="J1328" s="71"/>
      <c r="K1328" s="71">
        <f>L1328+M1328+N1328+O1328</f>
        <v>1427.4163899999999</v>
      </c>
      <c r="L1328" s="123">
        <v>1427.4163899999999</v>
      </c>
      <c r="M1328" s="123"/>
      <c r="N1328" s="123"/>
      <c r="O1328" s="123"/>
      <c r="P1328" s="129" t="s">
        <v>2189</v>
      </c>
    </row>
    <row r="1329" spans="1:16" ht="99.75" customHeight="1">
      <c r="A1329" s="128" t="s">
        <v>1130</v>
      </c>
      <c r="B1329" s="3" t="s">
        <v>1131</v>
      </c>
      <c r="C1329" s="36"/>
      <c r="D1329" s="36"/>
      <c r="E1329" s="36"/>
      <c r="F1329" s="36"/>
      <c r="G1329" s="36"/>
      <c r="H1329" s="36"/>
      <c r="I1329" s="71"/>
      <c r="J1329" s="71"/>
      <c r="K1329" s="71">
        <f>L1329+M1329+N1329+O1329</f>
        <v>25587.2</v>
      </c>
      <c r="L1329" s="123"/>
      <c r="M1329" s="123">
        <v>25587.2</v>
      </c>
      <c r="N1329" s="123"/>
      <c r="O1329" s="123"/>
      <c r="P1329" s="129" t="s">
        <v>2190</v>
      </c>
    </row>
    <row r="1330" spans="1:16" ht="99.75" customHeight="1">
      <c r="A1330" s="128" t="s">
        <v>1132</v>
      </c>
      <c r="B1330" s="3" t="s">
        <v>322</v>
      </c>
      <c r="C1330" s="36"/>
      <c r="D1330" s="36"/>
      <c r="E1330" s="36"/>
      <c r="F1330" s="36"/>
      <c r="G1330" s="36"/>
      <c r="H1330" s="36"/>
      <c r="I1330" s="71"/>
      <c r="J1330" s="71"/>
      <c r="K1330" s="71">
        <f>L1330+M1330+N1330+O1330</f>
        <v>6895.946050000002</v>
      </c>
      <c r="L1330" s="123">
        <v>464.00604999999996</v>
      </c>
      <c r="M1330" s="123">
        <v>6431.940000000002</v>
      </c>
      <c r="N1330" s="123"/>
      <c r="O1330" s="123"/>
      <c r="P1330" s="129" t="s">
        <v>2191</v>
      </c>
    </row>
    <row r="1331" spans="1:16" ht="99.75" customHeight="1">
      <c r="A1331" s="128" t="s">
        <v>1133</v>
      </c>
      <c r="B1331" s="3" t="s">
        <v>78</v>
      </c>
      <c r="C1331" s="36"/>
      <c r="D1331" s="36"/>
      <c r="E1331" s="36"/>
      <c r="F1331" s="36"/>
      <c r="G1331" s="36">
        <v>90000000</v>
      </c>
      <c r="H1331" s="36">
        <v>104160168.8</v>
      </c>
      <c r="I1331" s="71">
        <f>C1331+E1331+G1331</f>
        <v>90000000</v>
      </c>
      <c r="J1331" s="71">
        <f>D1331+F1331+H1331</f>
        <v>104160168.8</v>
      </c>
      <c r="K1331" s="71">
        <f>L1331+M1331+N1331+O1331</f>
        <v>104160168.8</v>
      </c>
      <c r="L1331" s="123"/>
      <c r="M1331" s="123"/>
      <c r="N1331" s="123"/>
      <c r="O1331" s="123">
        <v>104160168.8</v>
      </c>
      <c r="P1331" s="129" t="s">
        <v>2192</v>
      </c>
    </row>
    <row r="1332" spans="1:16" ht="99.75" customHeight="1">
      <c r="A1332" s="131" t="s">
        <v>15</v>
      </c>
      <c r="B1332" s="6" t="s">
        <v>168</v>
      </c>
      <c r="C1332" s="36"/>
      <c r="D1332" s="36"/>
      <c r="E1332" s="36"/>
      <c r="F1332" s="36"/>
      <c r="G1332" s="36"/>
      <c r="H1332" s="36"/>
      <c r="I1332" s="36"/>
      <c r="J1332" s="39"/>
      <c r="K1332" s="39"/>
      <c r="L1332" s="132"/>
      <c r="M1332" s="132"/>
      <c r="N1332" s="132"/>
      <c r="O1332" s="132"/>
      <c r="P1332" s="133"/>
    </row>
    <row r="1333" spans="1:16" ht="99.75" customHeight="1" thickBot="1">
      <c r="A1333" s="134" t="s">
        <v>170</v>
      </c>
      <c r="B1333" s="135" t="s">
        <v>169</v>
      </c>
      <c r="C1333" s="136"/>
      <c r="D1333" s="136"/>
      <c r="E1333" s="136"/>
      <c r="F1333" s="136"/>
      <c r="G1333" s="136"/>
      <c r="H1333" s="136"/>
      <c r="I1333" s="136"/>
      <c r="J1333" s="137"/>
      <c r="K1333" s="137"/>
      <c r="L1333" s="138"/>
      <c r="M1333" s="138"/>
      <c r="N1333" s="138"/>
      <c r="O1333" s="138"/>
      <c r="P1333" s="139"/>
    </row>
    <row r="1334" spans="1:16" ht="35.25" customHeight="1">
      <c r="A1334" s="77"/>
      <c r="B1334" s="6" t="s">
        <v>214</v>
      </c>
      <c r="C1334" s="7"/>
      <c r="D1334" s="7"/>
      <c r="E1334" s="7"/>
      <c r="F1334" s="7"/>
      <c r="G1334" s="7"/>
      <c r="H1334" s="7"/>
      <c r="I1334" s="7"/>
      <c r="J1334" s="38"/>
      <c r="K1334" s="7">
        <f>K1336</f>
        <v>0</v>
      </c>
      <c r="L1334" s="7">
        <f>L1336</f>
        <v>0</v>
      </c>
      <c r="M1334" s="7">
        <f>M1336</f>
        <v>0</v>
      </c>
      <c r="N1334" s="7">
        <f>N1336</f>
        <v>0</v>
      </c>
      <c r="O1334" s="7">
        <f>O1336</f>
        <v>0</v>
      </c>
      <c r="P1334" s="65"/>
    </row>
    <row r="1335" spans="1:16" ht="16.5" customHeight="1">
      <c r="A1335" s="4" t="s">
        <v>1</v>
      </c>
      <c r="B1335" s="6" t="s">
        <v>13</v>
      </c>
      <c r="C1335" s="7">
        <f>C1337</f>
        <v>153029</v>
      </c>
      <c r="D1335" s="7">
        <f aca="true" t="shared" si="40" ref="D1335:J1335">D1337</f>
        <v>0</v>
      </c>
      <c r="E1335" s="7">
        <f t="shared" si="40"/>
        <v>0</v>
      </c>
      <c r="F1335" s="7">
        <f t="shared" si="40"/>
        <v>0</v>
      </c>
      <c r="G1335" s="7">
        <f t="shared" si="40"/>
        <v>0</v>
      </c>
      <c r="H1335" s="7">
        <f t="shared" si="40"/>
        <v>0</v>
      </c>
      <c r="I1335" s="7">
        <f t="shared" si="40"/>
        <v>153029</v>
      </c>
      <c r="J1335" s="7">
        <f t="shared" si="40"/>
        <v>0</v>
      </c>
      <c r="K1335" s="39">
        <f>K1337</f>
        <v>0</v>
      </c>
      <c r="L1335" s="87"/>
      <c r="M1335" s="87"/>
      <c r="N1335" s="87"/>
      <c r="O1335" s="87"/>
      <c r="P1335" s="65"/>
    </row>
    <row r="1336" spans="1:16" ht="16.5" customHeight="1">
      <c r="A1336" s="4"/>
      <c r="B1336" s="6" t="s">
        <v>0</v>
      </c>
      <c r="C1336" s="7"/>
      <c r="D1336" s="7"/>
      <c r="E1336" s="7"/>
      <c r="F1336" s="7"/>
      <c r="G1336" s="7"/>
      <c r="H1336" s="7"/>
      <c r="I1336" s="7"/>
      <c r="J1336" s="7"/>
      <c r="K1336" s="36"/>
      <c r="L1336" s="36">
        <v>0</v>
      </c>
      <c r="M1336" s="36">
        <v>0</v>
      </c>
      <c r="N1336" s="36">
        <v>0</v>
      </c>
      <c r="O1336" s="36">
        <v>0</v>
      </c>
      <c r="P1336" s="65"/>
    </row>
    <row r="1337" spans="1:16" ht="16.5" customHeight="1">
      <c r="A1337" s="4" t="s">
        <v>2</v>
      </c>
      <c r="B1337" s="6" t="s">
        <v>14</v>
      </c>
      <c r="C1337" s="7">
        <f>C1339</f>
        <v>153029</v>
      </c>
      <c r="D1337" s="7">
        <f aca="true" t="shared" si="41" ref="D1337:K1337">D1339</f>
        <v>0</v>
      </c>
      <c r="E1337" s="7">
        <f t="shared" si="41"/>
        <v>0</v>
      </c>
      <c r="F1337" s="7">
        <f t="shared" si="41"/>
        <v>0</v>
      </c>
      <c r="G1337" s="7">
        <f t="shared" si="41"/>
        <v>0</v>
      </c>
      <c r="H1337" s="7">
        <f t="shared" si="41"/>
        <v>0</v>
      </c>
      <c r="I1337" s="7">
        <f t="shared" si="41"/>
        <v>153029</v>
      </c>
      <c r="J1337" s="7">
        <f t="shared" si="41"/>
        <v>0</v>
      </c>
      <c r="K1337" s="7">
        <f t="shared" si="41"/>
        <v>0</v>
      </c>
      <c r="L1337" s="8"/>
      <c r="M1337" s="8"/>
      <c r="N1337" s="8"/>
      <c r="O1337" s="8"/>
      <c r="P1337" s="65"/>
    </row>
    <row r="1338" spans="1:16" ht="16.5" customHeight="1">
      <c r="A1338" s="5"/>
      <c r="B1338" s="3" t="s">
        <v>202</v>
      </c>
      <c r="C1338" s="36"/>
      <c r="D1338" s="36"/>
      <c r="E1338" s="36"/>
      <c r="F1338" s="36"/>
      <c r="G1338" s="36"/>
      <c r="H1338" s="36"/>
      <c r="I1338" s="36"/>
      <c r="J1338" s="36"/>
      <c r="K1338" s="36"/>
      <c r="L1338" s="12"/>
      <c r="M1338" s="12"/>
      <c r="N1338" s="12"/>
      <c r="O1338" s="12"/>
      <c r="P1338" s="65"/>
    </row>
    <row r="1339" spans="1:16" ht="99.75" customHeight="1">
      <c r="A1339" s="5" t="s">
        <v>3</v>
      </c>
      <c r="B1339" s="3" t="s">
        <v>117</v>
      </c>
      <c r="C1339" s="36">
        <v>153029</v>
      </c>
      <c r="D1339" s="36">
        <v>0</v>
      </c>
      <c r="E1339" s="36">
        <v>0</v>
      </c>
      <c r="F1339" s="36">
        <v>0</v>
      </c>
      <c r="G1339" s="36">
        <v>0</v>
      </c>
      <c r="H1339" s="36">
        <v>0</v>
      </c>
      <c r="I1339" s="36">
        <f>C1339</f>
        <v>153029</v>
      </c>
      <c r="J1339" s="36">
        <f>D1339</f>
        <v>0</v>
      </c>
      <c r="K1339" s="36">
        <v>0</v>
      </c>
      <c r="L1339" s="12"/>
      <c r="M1339" s="12"/>
      <c r="N1339" s="12"/>
      <c r="O1339" s="12"/>
      <c r="P1339" s="65" t="s">
        <v>2006</v>
      </c>
    </row>
    <row r="1340" spans="1:16" s="52" customFormat="1" ht="31.5" customHeight="1">
      <c r="A1340" s="4">
        <v>3</v>
      </c>
      <c r="B1340" s="6" t="s">
        <v>212</v>
      </c>
      <c r="C1340" s="7">
        <v>0</v>
      </c>
      <c r="D1340" s="7">
        <v>0</v>
      </c>
      <c r="E1340" s="7">
        <v>0</v>
      </c>
      <c r="F1340" s="7">
        <v>0</v>
      </c>
      <c r="G1340" s="7">
        <v>0</v>
      </c>
      <c r="H1340" s="7">
        <v>0</v>
      </c>
      <c r="I1340" s="7">
        <f>C1340+E1340+G1340</f>
        <v>0</v>
      </c>
      <c r="J1340" s="7">
        <f>D1340+F1340+H1340</f>
        <v>0</v>
      </c>
      <c r="K1340" s="38">
        <v>0</v>
      </c>
      <c r="L1340" s="9"/>
      <c r="M1340" s="9"/>
      <c r="N1340" s="9"/>
      <c r="O1340" s="9"/>
      <c r="P1340" s="65"/>
    </row>
    <row r="1341" spans="1:16" s="52" customFormat="1" ht="16.5" customHeight="1">
      <c r="A1341" s="4">
        <v>4</v>
      </c>
      <c r="B1341" s="6" t="s">
        <v>213</v>
      </c>
      <c r="C1341" s="7">
        <v>0</v>
      </c>
      <c r="D1341" s="7">
        <v>0</v>
      </c>
      <c r="E1341" s="7">
        <v>0</v>
      </c>
      <c r="F1341" s="7">
        <v>0</v>
      </c>
      <c r="G1341" s="7">
        <v>0</v>
      </c>
      <c r="H1341" s="7">
        <v>0</v>
      </c>
      <c r="I1341" s="7">
        <f>C1341+E1341+G1341</f>
        <v>0</v>
      </c>
      <c r="J1341" s="7">
        <f>D1341+F1341+H1341</f>
        <v>0</v>
      </c>
      <c r="K1341" s="38">
        <v>0</v>
      </c>
      <c r="L1341" s="9"/>
      <c r="M1341" s="9"/>
      <c r="N1341" s="9"/>
      <c r="O1341" s="9"/>
      <c r="P1341" s="65"/>
    </row>
    <row r="1342" spans="1:16" ht="31.5" customHeight="1">
      <c r="A1342" s="5"/>
      <c r="B1342" s="3"/>
      <c r="C1342" s="36"/>
      <c r="D1342" s="36"/>
      <c r="E1342" s="36"/>
      <c r="F1342" s="36"/>
      <c r="G1342" s="36"/>
      <c r="H1342" s="36"/>
      <c r="I1342" s="36"/>
      <c r="J1342" s="36"/>
      <c r="K1342" s="36"/>
      <c r="L1342" s="12"/>
      <c r="M1342" s="12"/>
      <c r="N1342" s="12"/>
      <c r="O1342" s="12"/>
      <c r="P1342" s="65"/>
    </row>
    <row r="1343" spans="1:16" ht="46.5" customHeight="1">
      <c r="A1343" s="4"/>
      <c r="B1343" s="6" t="s">
        <v>236</v>
      </c>
      <c r="C1343" s="38"/>
      <c r="D1343" s="38"/>
      <c r="E1343" s="38"/>
      <c r="F1343" s="38"/>
      <c r="G1343" s="38"/>
      <c r="H1343" s="38"/>
      <c r="I1343" s="38"/>
      <c r="J1343" s="38"/>
      <c r="K1343" s="38"/>
      <c r="L1343" s="9"/>
      <c r="M1343" s="9"/>
      <c r="N1343" s="9"/>
      <c r="O1343" s="9"/>
      <c r="P1343" s="140"/>
    </row>
    <row r="1344" spans="1:16" ht="16.5" customHeight="1">
      <c r="A1344" s="4"/>
      <c r="B1344" s="6" t="s">
        <v>13</v>
      </c>
      <c r="C1344" s="7">
        <f>C1346</f>
        <v>613777.1</v>
      </c>
      <c r="D1344" s="7">
        <f aca="true" t="shared" si="42" ref="D1344:K1344">D1346</f>
        <v>265378.2</v>
      </c>
      <c r="E1344" s="7">
        <f t="shared" si="42"/>
        <v>0</v>
      </c>
      <c r="F1344" s="7">
        <f t="shared" si="42"/>
        <v>0</v>
      </c>
      <c r="G1344" s="7">
        <f t="shared" si="42"/>
        <v>0</v>
      </c>
      <c r="H1344" s="7">
        <f t="shared" si="42"/>
        <v>0</v>
      </c>
      <c r="I1344" s="7">
        <f t="shared" si="42"/>
        <v>613777.1</v>
      </c>
      <c r="J1344" s="7">
        <f t="shared" si="42"/>
        <v>265378.2</v>
      </c>
      <c r="K1344" s="7">
        <f t="shared" si="42"/>
        <v>239854.1</v>
      </c>
      <c r="L1344" s="8"/>
      <c r="M1344" s="8"/>
      <c r="N1344" s="8"/>
      <c r="O1344" s="8"/>
      <c r="P1344" s="65"/>
    </row>
    <row r="1345" spans="1:16" ht="16.5" customHeight="1">
      <c r="A1345" s="4"/>
      <c r="B1345" s="6" t="s">
        <v>0</v>
      </c>
      <c r="C1345" s="7"/>
      <c r="D1345" s="7"/>
      <c r="E1345" s="7"/>
      <c r="F1345" s="7"/>
      <c r="G1345" s="7"/>
      <c r="H1345" s="7"/>
      <c r="I1345" s="7"/>
      <c r="J1345" s="38"/>
      <c r="K1345" s="38"/>
      <c r="L1345" s="9"/>
      <c r="M1345" s="9"/>
      <c r="N1345" s="9"/>
      <c r="O1345" s="9"/>
      <c r="P1345" s="65"/>
    </row>
    <row r="1346" spans="1:16" ht="16.5" customHeight="1">
      <c r="A1346" s="4"/>
      <c r="B1346" s="6" t="s">
        <v>14</v>
      </c>
      <c r="C1346" s="7">
        <f aca="true" t="shared" si="43" ref="C1346:K1346">SUM(C1348:C1350)</f>
        <v>613777.1</v>
      </c>
      <c r="D1346" s="7">
        <f t="shared" si="43"/>
        <v>265378.2</v>
      </c>
      <c r="E1346" s="7">
        <f t="shared" si="43"/>
        <v>0</v>
      </c>
      <c r="F1346" s="7">
        <f t="shared" si="43"/>
        <v>0</v>
      </c>
      <c r="G1346" s="7">
        <f t="shared" si="43"/>
        <v>0</v>
      </c>
      <c r="H1346" s="7">
        <f t="shared" si="43"/>
        <v>0</v>
      </c>
      <c r="I1346" s="7">
        <f t="shared" si="43"/>
        <v>613777.1</v>
      </c>
      <c r="J1346" s="7">
        <f t="shared" si="43"/>
        <v>265378.2</v>
      </c>
      <c r="K1346" s="7">
        <f t="shared" si="43"/>
        <v>239854.1</v>
      </c>
      <c r="L1346" s="8"/>
      <c r="M1346" s="8"/>
      <c r="N1346" s="8"/>
      <c r="O1346" s="8"/>
      <c r="P1346" s="141"/>
    </row>
    <row r="1347" spans="1:16" ht="16.5" customHeight="1">
      <c r="A1347" s="5"/>
      <c r="B1347" s="3" t="s">
        <v>202</v>
      </c>
      <c r="C1347" s="36"/>
      <c r="D1347" s="36"/>
      <c r="E1347" s="36"/>
      <c r="F1347" s="36"/>
      <c r="G1347" s="36"/>
      <c r="H1347" s="36"/>
      <c r="I1347" s="36"/>
      <c r="J1347" s="39"/>
      <c r="K1347" s="39"/>
      <c r="L1347" s="2"/>
      <c r="M1347" s="2"/>
      <c r="N1347" s="2"/>
      <c r="O1347" s="2"/>
      <c r="P1347" s="141"/>
    </row>
    <row r="1348" spans="1:16" ht="99.75" customHeight="1" thickBot="1">
      <c r="A1348" s="142"/>
      <c r="B1348" s="143" t="s">
        <v>1985</v>
      </c>
      <c r="C1348" s="144">
        <v>613777.1</v>
      </c>
      <c r="D1348" s="144">
        <v>265378.2</v>
      </c>
      <c r="E1348" s="144">
        <v>0</v>
      </c>
      <c r="F1348" s="144">
        <v>0</v>
      </c>
      <c r="G1348" s="144">
        <v>0</v>
      </c>
      <c r="H1348" s="144">
        <v>0</v>
      </c>
      <c r="I1348" s="144">
        <v>613777.1</v>
      </c>
      <c r="J1348" s="144">
        <v>265378.2</v>
      </c>
      <c r="K1348" s="145">
        <v>239854.1</v>
      </c>
      <c r="L1348" s="146" t="s">
        <v>1986</v>
      </c>
      <c r="M1348" s="147"/>
      <c r="N1348" s="147"/>
      <c r="O1348" s="147"/>
      <c r="P1348" s="148" t="s">
        <v>2206</v>
      </c>
    </row>
    <row r="1349" spans="1:15" ht="15.75" thickTop="1">
      <c r="A1349" s="20"/>
      <c r="B1349" s="19"/>
      <c r="C1349" s="41"/>
      <c r="D1349" s="41"/>
      <c r="E1349" s="41"/>
      <c r="F1349" s="41"/>
      <c r="G1349" s="41"/>
      <c r="H1349" s="41"/>
      <c r="I1349" s="41"/>
      <c r="J1349" s="41"/>
      <c r="K1349" s="41"/>
      <c r="L1349" s="21"/>
      <c r="M1349" s="21"/>
      <c r="N1349" s="21"/>
      <c r="O1349" s="21"/>
    </row>
    <row r="1350" spans="1:15" ht="15">
      <c r="A1350" s="20"/>
      <c r="B1350" s="19"/>
      <c r="C1350" s="41"/>
      <c r="D1350" s="41"/>
      <c r="E1350" s="41"/>
      <c r="F1350" s="41"/>
      <c r="G1350" s="41"/>
      <c r="H1350" s="41"/>
      <c r="I1350" s="41"/>
      <c r="J1350" s="41"/>
      <c r="K1350" s="41"/>
      <c r="L1350" s="21"/>
      <c r="M1350" s="21"/>
      <c r="N1350" s="21"/>
      <c r="O1350" s="21"/>
    </row>
    <row r="1351" spans="1:9" ht="15">
      <c r="A1351" s="20"/>
      <c r="B1351" s="19"/>
      <c r="C1351" s="41"/>
      <c r="D1351" s="41"/>
      <c r="E1351" s="41"/>
      <c r="F1351" s="41"/>
      <c r="G1351" s="41"/>
      <c r="H1351" s="41"/>
      <c r="I1351" s="41"/>
    </row>
    <row r="1352" spans="1:16" ht="54.75" customHeight="1">
      <c r="A1352" s="179" t="s">
        <v>594</v>
      </c>
      <c r="B1352" s="179"/>
      <c r="C1352" s="179"/>
      <c r="D1352" s="179"/>
      <c r="E1352" s="179"/>
      <c r="F1352" s="179"/>
      <c r="J1352" s="189" t="s">
        <v>1122</v>
      </c>
      <c r="K1352" s="189"/>
      <c r="L1352" s="189"/>
      <c r="M1352" s="189"/>
      <c r="N1352" s="189"/>
      <c r="O1352" s="189"/>
      <c r="P1352" s="189"/>
    </row>
    <row r="1353" spans="1:15" ht="22.5" customHeight="1">
      <c r="A1353" s="31"/>
      <c r="B1353" s="22"/>
      <c r="C1353" s="41"/>
      <c r="D1353" s="41"/>
      <c r="E1353" s="41"/>
      <c r="J1353" s="41"/>
      <c r="K1353" s="41"/>
      <c r="L1353" s="21"/>
      <c r="M1353" s="21"/>
      <c r="N1353" s="21"/>
      <c r="O1353" s="21"/>
    </row>
    <row r="1354" spans="2:6" ht="15">
      <c r="B1354" s="22"/>
      <c r="C1354" s="41"/>
      <c r="D1354" s="41"/>
      <c r="E1354" s="41"/>
      <c r="F1354" s="41"/>
    </row>
  </sheetData>
  <sheetProtection/>
  <autoFilter ref="A1:P1354"/>
  <mergeCells count="165">
    <mergeCell ref="L1286:L1287"/>
    <mergeCell ref="M1286:M1287"/>
    <mergeCell ref="N1286:N1287"/>
    <mergeCell ref="O1286:O1287"/>
    <mergeCell ref="P1286:P1287"/>
    <mergeCell ref="A1260:A1261"/>
    <mergeCell ref="B1260:B1261"/>
    <mergeCell ref="C1260:C1261"/>
    <mergeCell ref="D1260:D1261"/>
    <mergeCell ref="E1260:E1261"/>
    <mergeCell ref="F1286:F1287"/>
    <mergeCell ref="G1286:G1287"/>
    <mergeCell ref="H1286:H1287"/>
    <mergeCell ref="I1286:I1287"/>
    <mergeCell ref="J1286:J1287"/>
    <mergeCell ref="K1286:K1287"/>
    <mergeCell ref="L1260:L1261"/>
    <mergeCell ref="M1260:M1261"/>
    <mergeCell ref="N1260:N1261"/>
    <mergeCell ref="O1260:O1261"/>
    <mergeCell ref="P1260:P1261"/>
    <mergeCell ref="A1286:A1287"/>
    <mergeCell ref="B1286:B1287"/>
    <mergeCell ref="C1286:C1287"/>
    <mergeCell ref="D1286:D1287"/>
    <mergeCell ref="E1286:E1287"/>
    <mergeCell ref="F1260:F1261"/>
    <mergeCell ref="G1260:G1261"/>
    <mergeCell ref="H1260:H1261"/>
    <mergeCell ref="I1260:I1261"/>
    <mergeCell ref="J1260:J1261"/>
    <mergeCell ref="K1260:K1261"/>
    <mergeCell ref="B28:B29"/>
    <mergeCell ref="C28:C29"/>
    <mergeCell ref="D28:D29"/>
    <mergeCell ref="E28:E29"/>
    <mergeCell ref="F28:F29"/>
    <mergeCell ref="G28:G29"/>
    <mergeCell ref="H28:H29"/>
    <mergeCell ref="I28:I29"/>
    <mergeCell ref="J28:J29"/>
    <mergeCell ref="K28:K29"/>
    <mergeCell ref="P28:P29"/>
    <mergeCell ref="L953:M954"/>
    <mergeCell ref="L950:M951"/>
    <mergeCell ref="L922:M923"/>
    <mergeCell ref="L925:M926"/>
    <mergeCell ref="L930:M931"/>
    <mergeCell ref="L963:M964"/>
    <mergeCell ref="L966:M967"/>
    <mergeCell ref="L968:M969"/>
    <mergeCell ref="L970:M971"/>
    <mergeCell ref="L940:M941"/>
    <mergeCell ref="L989:M990"/>
    <mergeCell ref="L944:M945"/>
    <mergeCell ref="L946:M946"/>
    <mergeCell ref="L947:M947"/>
    <mergeCell ref="L948:M948"/>
    <mergeCell ref="L991:M992"/>
    <mergeCell ref="L972:M973"/>
    <mergeCell ref="L974:M975"/>
    <mergeCell ref="L976:M977"/>
    <mergeCell ref="L980:M980"/>
    <mergeCell ref="L982:M983"/>
    <mergeCell ref="L987:M988"/>
    <mergeCell ref="L984:M985"/>
    <mergeCell ref="L933:M934"/>
    <mergeCell ref="L937:M938"/>
    <mergeCell ref="L939:M939"/>
    <mergeCell ref="L907:M908"/>
    <mergeCell ref="L909:M910"/>
    <mergeCell ref="L911:M912"/>
    <mergeCell ref="L914:M915"/>
    <mergeCell ref="L916:M917"/>
    <mergeCell ref="L920:M921"/>
    <mergeCell ref="L896:M897"/>
    <mergeCell ref="L898:M899"/>
    <mergeCell ref="L900:M901"/>
    <mergeCell ref="L903:M903"/>
    <mergeCell ref="L904:M904"/>
    <mergeCell ref="L905:M906"/>
    <mergeCell ref="J1352:P1352"/>
    <mergeCell ref="A2:P2"/>
    <mergeCell ref="B5:B7"/>
    <mergeCell ref="A5:A7"/>
    <mergeCell ref="C5:H5"/>
    <mergeCell ref="I5:K5"/>
    <mergeCell ref="D22:D23"/>
    <mergeCell ref="E22:E23"/>
    <mergeCell ref="G6:H6"/>
    <mergeCell ref="E6:F6"/>
    <mergeCell ref="C6:D6"/>
    <mergeCell ref="A1352:F1352"/>
    <mergeCell ref="J22:J23"/>
    <mergeCell ref="K22:K23"/>
    <mergeCell ref="I6:J6"/>
    <mergeCell ref="A3:P3"/>
    <mergeCell ref="A4:P4"/>
    <mergeCell ref="K6:K7"/>
    <mergeCell ref="P5:P7"/>
    <mergeCell ref="A22:A23"/>
    <mergeCell ref="F26:F27"/>
    <mergeCell ref="B22:B23"/>
    <mergeCell ref="C22:C23"/>
    <mergeCell ref="G26:G27"/>
    <mergeCell ref="H26:H27"/>
    <mergeCell ref="I26:I27"/>
    <mergeCell ref="F22:F23"/>
    <mergeCell ref="G22:G23"/>
    <mergeCell ref="H22:H23"/>
    <mergeCell ref="I22:I23"/>
    <mergeCell ref="A28:A29"/>
    <mergeCell ref="J26:J27"/>
    <mergeCell ref="K26:K27"/>
    <mergeCell ref="L26:L27"/>
    <mergeCell ref="L22:L23"/>
    <mergeCell ref="A26:A27"/>
    <mergeCell ref="B26:B27"/>
    <mergeCell ref="C26:C27"/>
    <mergeCell ref="D26:D27"/>
    <mergeCell ref="E26:E27"/>
    <mergeCell ref="A31:A32"/>
    <mergeCell ref="B31:B32"/>
    <mergeCell ref="C31:C32"/>
    <mergeCell ref="D31:D32"/>
    <mergeCell ref="E31:E32"/>
    <mergeCell ref="L31:L32"/>
    <mergeCell ref="P22:P23"/>
    <mergeCell ref="P26:P27"/>
    <mergeCell ref="P31:P32"/>
    <mergeCell ref="F31:F32"/>
    <mergeCell ref="G31:G32"/>
    <mergeCell ref="H31:H32"/>
    <mergeCell ref="I31:I32"/>
    <mergeCell ref="J31:J32"/>
    <mergeCell ref="K31:K32"/>
    <mergeCell ref="L28:L29"/>
    <mergeCell ref="P975:P976"/>
    <mergeCell ref="P977:P978"/>
    <mergeCell ref="P979:P980"/>
    <mergeCell ref="P985:P986"/>
    <mergeCell ref="P994:P995"/>
    <mergeCell ref="P996:P997"/>
    <mergeCell ref="P951:P952"/>
    <mergeCell ref="P954:P955"/>
    <mergeCell ref="P964:P965"/>
    <mergeCell ref="P969:P970"/>
    <mergeCell ref="P971:P972"/>
    <mergeCell ref="P973:P974"/>
    <mergeCell ref="P920:P921"/>
    <mergeCell ref="P922:P923"/>
    <mergeCell ref="P925:P926"/>
    <mergeCell ref="P930:P931"/>
    <mergeCell ref="P938:P939"/>
    <mergeCell ref="P941:P942"/>
    <mergeCell ref="P1057:P1058"/>
    <mergeCell ref="P1091:P1092"/>
    <mergeCell ref="P1093:P1094"/>
    <mergeCell ref="P896:P897"/>
    <mergeCell ref="P898:P899"/>
    <mergeCell ref="P900:P901"/>
    <mergeCell ref="P905:P906"/>
    <mergeCell ref="P907:P908"/>
    <mergeCell ref="P909:P910"/>
    <mergeCell ref="P916:P917"/>
  </mergeCells>
  <printOptions/>
  <pageMargins left="0.15748031496062992" right="0.1968503937007874" top="0.1968503937007874" bottom="0" header="0.11811023622047245" footer="0.11811023622047245"/>
  <pageSetup fitToHeight="143" fitToWidth="1" horizontalDpi="600" verticalDpi="600" orientation="landscape" paperSize="9" scale="54" r:id="rId2"/>
  <rowBreaks count="2" manualBreakCount="2">
    <brk id="27" max="15" man="1"/>
    <brk id="45"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Минэкономразвития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Корнеев</dc:creator>
  <cp:keywords/>
  <dc:description/>
  <cp:lastModifiedBy>Александр Николаевич Титов</cp:lastModifiedBy>
  <cp:lastPrinted>2015-10-20T10:55:31Z</cp:lastPrinted>
  <dcterms:created xsi:type="dcterms:W3CDTF">2008-09-17T10:53:36Z</dcterms:created>
  <dcterms:modified xsi:type="dcterms:W3CDTF">2015-12-15T14:27:37Z</dcterms:modified>
  <cp:category/>
  <cp:version/>
  <cp:contentType/>
  <cp:contentStatus/>
</cp:coreProperties>
</file>