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650" windowHeight="9885" activeTab="0"/>
  </bookViews>
  <sheets>
    <sheet name="Ф.4 1 кв. 2010 г." sheetId="1" r:id="rId1"/>
  </sheets>
  <definedNames>
    <definedName name="_xlnm.Print_Titles" localSheetId="0">'Ф.4 1 кв. 2010 г.'!$5:$10</definedName>
    <definedName name="_xlnm.Print_Area" localSheetId="0">'Ф.4 1 кв. 2010 г.'!$A$1:$L$694</definedName>
  </definedNames>
  <calcPr fullCalcOnLoad="1"/>
</workbook>
</file>

<file path=xl/sharedStrings.xml><?xml version="1.0" encoding="utf-8"?>
<sst xmlns="http://schemas.openxmlformats.org/spreadsheetml/2006/main" count="820" uniqueCount="301">
  <si>
    <t xml:space="preserve">            Форма № 4</t>
  </si>
  <si>
    <t xml:space="preserve">                                              наименование федеральной целевой программы, государственный заказчик-координатор (государственный заказчик)</t>
  </si>
  <si>
    <t>тыс. рублей</t>
  </si>
  <si>
    <t>Период выполнения НИОКР</t>
  </si>
  <si>
    <t>Дата проведения конкурса</t>
  </si>
  <si>
    <t>Созданные в рамках контракта охраняемые результаты интеллектуальной деятельности (объекты интеллектуальной собственности)</t>
  </si>
  <si>
    <t>Сведения о закреплении прав и использовании объекта интеллектуальной собственности</t>
  </si>
  <si>
    <t xml:space="preserve"> федеральный бюджет</t>
  </si>
  <si>
    <t>федеральный бюджет</t>
  </si>
  <si>
    <t>внебюджетные источники</t>
  </si>
  <si>
    <t xml:space="preserve"> бюджеты субъектов РФ</t>
  </si>
  <si>
    <t>1.</t>
  </si>
  <si>
    <t>2.</t>
  </si>
  <si>
    <t>3.</t>
  </si>
  <si>
    <t>На весь период реализации мероприятия по источникам</t>
  </si>
  <si>
    <t xml:space="preserve">всего по программе </t>
  </si>
  <si>
    <t>всего по мероприятию</t>
  </si>
  <si>
    <t>Создание перспективных технических средств и технологий для формирования полигонов движения тяжеловесных поездов</t>
  </si>
  <si>
    <t>всего по подпрограмме</t>
  </si>
  <si>
    <t>Объем финансирования НИОКР по подпрограмме "Железнодорожный транспорт"</t>
  </si>
  <si>
    <t>1</t>
  </si>
  <si>
    <t>2</t>
  </si>
  <si>
    <t>3</t>
  </si>
  <si>
    <t>4</t>
  </si>
  <si>
    <t>5</t>
  </si>
  <si>
    <t>6</t>
  </si>
  <si>
    <t/>
  </si>
  <si>
    <t>1.1.</t>
  </si>
  <si>
    <t>№ п/п*</t>
  </si>
  <si>
    <t>3.1.</t>
  </si>
  <si>
    <t>Объем финансирования НИОКР по подпрограмме «Развитие экспорта транспортных услуг», всего</t>
  </si>
  <si>
    <t xml:space="preserve">Разработка методологических  подходов по повышению конкурентоспособности транспортной системы Российской Федерации на основе внедрения  инновационных транспортных технологий </t>
  </si>
  <si>
    <t>Выполняется в плановом порядке</t>
  </si>
  <si>
    <t>Наименование подпрограммы,  мероприятия, темы НИОКР*; вид НИОКР, реквизиты госконтракта (соглашения на предоставление гранта), исполнитель, номер и дата государственной регистрации контракта (для НИОКР гражданского назначения)</t>
  </si>
  <si>
    <t>ГРБС (код)</t>
  </si>
  <si>
    <t>Источники и объемы финансирования НИОКР</t>
  </si>
  <si>
    <t>Из них учтены или планируются к учету на балансе в виде нематериального актива (стоимость, балансодержатель)</t>
  </si>
  <si>
    <t>-</t>
  </si>
  <si>
    <t>110</t>
  </si>
  <si>
    <t>Научное обеспечение мониторинга подпрограммы, определения эффективности реализации мероприятий программы</t>
  </si>
  <si>
    <t>всего по мероприятию, тематическому направлению</t>
  </si>
  <si>
    <t>Научно-техническое сопровождение мероприятий по обеспечению безопасности гидротехнических сооружений</t>
  </si>
  <si>
    <t>Объем финансирования НИОКР по подпрограмме «Общепрограммные расходы», всего</t>
  </si>
  <si>
    <t>109</t>
  </si>
  <si>
    <t>Описание результатов выполненных работ за отчетный период</t>
  </si>
  <si>
    <t>всего</t>
  </si>
  <si>
    <t>за отчетный период</t>
  </si>
  <si>
    <t>Объем финансирования НИОКР по ФЦП "Развитие транспортной системы России (2010-2020 годы)", всего</t>
  </si>
  <si>
    <t>0,000</t>
  </si>
  <si>
    <t>Объем финансирования НИОКР по подпрограмме «Автомобильные дороги», всего</t>
  </si>
  <si>
    <t>2014-2015</t>
  </si>
  <si>
    <t>2014-2016</t>
  </si>
  <si>
    <t>Контракт выполнен</t>
  </si>
  <si>
    <t>Разработка предложений по гармонизации российского законодательства с нормами, используемыми международными финансовыми институтами, для обеспечения возможности иностранным и отечественным компаниям использовать при проектировании и строительстве типовые формы и отдельные условия контрактов, разрабатываемых международной федерацией инженеров-консультантов (ФИДИК), государственный контракт № 47/104 от 07.08.2013, исполнитель ЗАО «Институт «Стройпроект», 0173100005713000063</t>
  </si>
  <si>
    <t>Исследование устойчивости геосинтетических материалов к микробиологическому воздействию с последующей разработкой национального стандарта, устанавливающего метод определения устойчивости к микробиологическому разложению при испытании закапыванием в землю, государственный контракт № 47/368 от 14.10.2014, исполнитель АНО "НИИ ТСК", 0173100005714000113</t>
  </si>
  <si>
    <t>Исследования технического уровня современных осветительных приборов (ОП) для автомобильных дорог. Разработка рекомендаций по использованию светодиодных ОП взамен установленных ОП на федеральных автомобильных дорогах в рамках энергосервисных контрактов, государственный контракт № 47/382 от 27.10.2014, исполнитель ООО "ВНИСИ", 0173100005714000125</t>
  </si>
  <si>
    <t>Разработка полимерных высокоэффективных и экологически безопасных ПАВ,  обеспечивающих повышение адгезионных и деформативных свойств  битумов с разработкой  методических рекомендаций по   приготовлению и применению битумных вяжущих с полимерными добавками, государственный контракт № 47/454 от 19.11.2014, исполнитель Воронежский ГАСУ, 0173100005714000166</t>
  </si>
  <si>
    <t>Разработка методики и программы расчета наплавных мостов на динамическое воздействие автотранспорта, государственный контракт № 47/457 от 19.11.2014, исполнитель Воронежский ГАСУ, 0173100005714000163</t>
  </si>
  <si>
    <t>Разработка программного комплекса для расчета автодорожных плитно-балочных пролетных строений мостов с учетом дефектов и повреждений, государственный контракт № 47/461 от 19.11.2014, исполнитель Воронежский ГАСУ, 0173100005714000153</t>
  </si>
  <si>
    <t>Разработка альбома типовых решений надземных пешеходных переходов с применением цельномонолитных пролётных строений из полимерных композитов, государственный контракт № 47/401 от 31.10.2014, исполнитель ООО «Руссинтэк», 0173100005714000143</t>
  </si>
  <si>
    <t>Проведение исследования взаимодействия основного и встраивающегося транспортных потоков в зоне слияния при присоединении съезда транспортной развязки к основной магистрали с учётом неоднородности распределения плотности транспортного потока по полосам движения, государственный контракт № 47/398 от 31.10.2014, исполнитель ЗАО «ЦНС», 0173100005714000137</t>
  </si>
  <si>
    <t>Разработка программы развития участков федеральных автомобильных дорог на подходах к морским портам РФ, государственный контракт № 47/435 от 10.11.2014, исполнитель ООО "Институт развития инфраструктуры", 0173100005714000151</t>
  </si>
  <si>
    <t>Исследование распределения параметров метелевых заносов по территории с разработкой атласа с расчетными объемами снегоприноса и рекомендаций по проектированию снегозащитных мероприятий (на примере Центрального Федерального округа РФ), государственный контракт № 47/475 от 20.11.2014, исполнитель Воронежский ГАСУ, 0173100005714000172</t>
  </si>
  <si>
    <t>Прогнозирование экономической эффективности внедрения системы дорожного метеорологического обеспечения при выполнении работ по содержанию автомобильных дорог общего пользования федерального значения, государственный контракт № 47/432 от 10.11.2014, исполнитель ООО «ТрансИнжПроект», 0173100005714000148</t>
  </si>
  <si>
    <t>Разработка программы приведения в нормативное транспортно-эксплуатационное состояние участков федеральных автомобильных дорог на  подходах к автомобильным пунктам пропуска, государственный контракт № 47/436 от 10.11.2014, исполнитель ООО "Институт развития инфраструктуры", 0173100005714000152</t>
  </si>
  <si>
    <t>Исследование свойств асфальтобетонных покрытий с применением серы и оценка эффективности этих покрытий в сравнении с традиционными асфальтобетонными покрытиями, государственный контракт № 47/296 от 19.08.2014, исполнитель АНО "НИИ ТСК", 0173100005714000073</t>
  </si>
  <si>
    <t>Разработка ОДМ "Методические рекомендации по производству аэрофототопографических работ с использованием беспилотных летательных аппаратов при изысканиях в целях строительства и реконструкции автомобильных дорог", государственный контракт № 47/321 от 20.08.2014, исполнитель ООО "Центр-Дорсервис", 0173100005714000065</t>
  </si>
  <si>
    <t>Разработка ОДМ «Методические рекомендации по использованию неразрушающих методов контроля бетонных подводных частей опор автомобильных мостов», государственный контракт № 47/378 от 17.10.2014, исполнитель ОАО "ГИПРОДОРНИИ", 0173100005714000121</t>
  </si>
  <si>
    <t>Разработка ОДМ "Методические рекомендации по технологии обеспыливания автомобильных дорог  с переходным типом покрытия с использованием битумной эмульсии", государственный контракт № 47/290 от 19.08.2014, исполнитель ФГБУН РАН Институт проблем нефти и газа Сибирского отделения РАН, 0173100005714000058</t>
  </si>
  <si>
    <t>Разработка ОДМ "Методические рекомендации по устройству дорожной разметки", государственный контракт № 47/293 от 19.08.2014, исполнитель ООО ЦИТИ «Дорконтроль», 0173100005714000061</t>
  </si>
  <si>
    <t>Разработка ОДМ "Контроль зимней скользкости при содержании автомобильных дорог в зимний период года", государственный контракт № 47/317 от 20.08.2014, исполнитель ГОУ ВПО МАДИ, 0173100005714000088</t>
  </si>
  <si>
    <t>Разработка ПНСТ "Интеллектуальные транспортные системы. Автоматизированные системы управления транспортными потоками. Требования к координатному размещению детекторов транспортного потока", государственный контракт № 47/318 от 20.08.2014, исполнитель ООО "Корпорация "Строй Инвест Проект М", 0173100005714000085</t>
  </si>
  <si>
    <t>Разработка ПНСТ "Интеллектуальные транспортные системы. Косвенное управление транспортными потоками. Требования к координатному размещению средств отображения динамической информации", государственный контракт № 47/319 от 20.08.2014, исполнитель ООО "Корпорация "Строй Инвест Проект М", 0173100005714000086</t>
  </si>
  <si>
    <t>Разработка ОДМ "Методические рекомендации по оценке экономической эффективности, технологии и качества работ при содержании автомобильных дорог общего пользования с асфальтобетонным покрытием под уплотненным снежным покровом с учетом условий эксплуатации", государственный контракт № 47/379 от 17.10.2014, исполнитель ЗАО «НИПИ ТРТИ», 0173100005714000122</t>
  </si>
  <si>
    <t>Разработка комплекса предварительных национальных стандартов по испытаниям минеральных материалов для асфальтобетонных смесей на основе принципов «Superpave», государственный контракт № 47/463 от 19.11.2014, исполнитель АНО "НИИ ТСК", 0173100005714000157</t>
  </si>
  <si>
    <t>Разработка комплекса предварительных национальных стандартов, необходимых для проектирования асфальтобетонных смесей на основе принципов «Superpave», государственный контракт № 47/467 от 19.11.2014, исполнитель ООО «ЦМИиС», 0173100005714000160</t>
  </si>
  <si>
    <t>Разработка ОДМ «Методические рекомендации по подбору составов цементобетонов для дорожного строительства в различных климатических зонах и с учётом эксплуатационных условий работы дорожных покрытий», государственный контракт № 47/452 от 19.11.2014, исполнитель ОАО "ГИПРОДОРНИИ", 0173100005714000161</t>
  </si>
  <si>
    <t>Разработка ОДМ «Методические рекомендации по организации лабораторного контроля  качества выполнения работ  по устройству цементобетонных слоев дорожных одежд на автомобильных дорогах общего пользования», государственный контракт № 47/393 от 31.10.2014, исполнитель ОАО "ГИПРОДОРНИИ", 0173100005714000133</t>
  </si>
  <si>
    <t>Разработка ОДМ «Рекомендации по применению пропиточных материалов для повышения долговечности асфальтобетонных покрытий», государственный контракт № 47/384 от 27.10.2014, исполнитель ООО "Автодорис", 0173100005714000128</t>
  </si>
  <si>
    <t>Разработка ОДМ «Трубы дорожные водопропускные. Способы бестраншейной прокладки», государственный контракт № 47/395 от 31.10.2014, исполнитель ООО «Центр Дорпроект», 0173100005714000140</t>
  </si>
  <si>
    <t>Разработка ПНСТ «Дороги автомобильные общего пользования. Плиты из композиционных материалов для обеспечения временного проезда. Технические условия», государственный контракт № 47/402 от 31.10.2014, исполнитель ООО «Руссинтэк», 0173100005714000146</t>
  </si>
  <si>
    <t>Разработка комплекса предварительных национальных стандартов по испытанию асфальтобетонных смесей на основе принципов «Superpave», государственный контракт № 47/468 от 19.11.2014, исполнитель ООО «ЦМИиС», 0173100005714000159</t>
  </si>
  <si>
    <t>Разработка комплекса предварительных национальных стандартов по определению требований к битумным вяжущим материалам в зависимости от климатических и транспортных условий эксплуатации по методологии «Superpave», государственный контракт № 47/464 от 19.11.2014, исполнитель АНО "НИИ ТСК", 0173100005714000155</t>
  </si>
  <si>
    <t>Разработка ОДМ «Методические рекомендации по оценке технико-экономической эффективности строительства бетонных дорожных одежд в современных условиях», государственный контракт № 47/394 от 31.10.2014, исполнитель ОАО "ГИПРОДОРНИИ", 0173100005714000134</t>
  </si>
  <si>
    <t>Разработка ОДМ «Интеллектуальные транспортные системы. Подсистема контроля технико-эксплуатационного состояния искусственных сооружений. Термины и определения», государственный контракт № 47/397 от 31.10.2014, исполнитель ООО «НИИ Прикладной Телематики», 0173100005714000135</t>
  </si>
  <si>
    <t>Разработка ОДМ «Методические рекомендации по применению чистых низкотемпературных противогололедных материалов для зимнего содержания автомобильных дорог», государственный контракт № 47/383 от 27.10.2014, исполнитель ООО «ДорТехИнвест», 0173100005714000126</t>
  </si>
  <si>
    <t>Разработка комплекса предварительных национальных стандартов на методы испытаний дорожно-строительных материалов, гармонизированных с нормативными документами системы «Superpave», государственный контракт № 47/466 от 19.11.2014, исполнитель ООО «ИТЦ», 0173100005714000158</t>
  </si>
  <si>
    <t>Разработка ОДМ «Методические рекомендации по разработке бетонов высокой прочности, трещиностойкости и морозоустойчивости на основе высокодисперсных заполнителей для строительства мостов», государственный контракт № 47/403 от 31.10.2014, исполнитель ОАО "ГИПРОДОРНИИ", 0173100005714000144</t>
  </si>
  <si>
    <t>Разработка ОДМ «Рекомендации по организации и проведению ведомственного контроля качества при выполнении дорожных работ на автомобильных дорогах общего пользования федерального значения», государственный контракт № 47/433 от 10.11.2014, исполнитель ООО "Автодорис", 0173100005714000149</t>
  </si>
  <si>
    <t>Разработка ОДМ «Интеллектуальные транспортные системы. Подсистема контроля технико-эксплуатационного состояния искусственных сооружений. Требования к техническим средствам и архитектуре», государственный контракт № 47/405 от 31.10.2014, исполнитель ООО «НИИ Прикладной Телематики», 0173100005714000139</t>
  </si>
  <si>
    <t>Разработка  ОДМ «Интеллектуальные транспортные системы. Подсистема контроля технико-эксплуатационного состояния искусственных сооружений. Требования к информационному обеспечению», государственный контракт № 47/404 от 31.10.2014, исполнитель ООО «НИИ Прикладной Телематики», 0173100005714000141</t>
  </si>
  <si>
    <t>Разработка ОДМ «Рекомендации по проектированию макрошероховатых дорожных покрытий», государственный контракт № 47/465 от 19.11.2014, исполнитель ООО «Конструктор», 0173100005714000156</t>
  </si>
  <si>
    <t>Разработка ОДМ «Рекомендации по применению современных конструктивных решений и технологий по устройству дорожных одежд на мостах для повышения срока службы», государственный контракт № 47/434 от 10.11.2014, исполнитель ЗАО «АНСЕТ-ТМ», 0173100005714000150</t>
  </si>
  <si>
    <t>Разработка ОДМ «Методические рекомендации по применению конструкционных композитных армирующих каркасов вместо стальных в буронабивных сваях», с разработкой Альбома технических решений, государственный контракт № 47/494 от 28.11.2014, исполнитель ООО "Рекстром-М", 0173100005714000182</t>
  </si>
  <si>
    <t>"Разработка системы непрерывного контроля психофизиологического состояния водителей, перевозящих опасные грузы, и пассажиров на дорогах общего пользования с использованием современных инфокоммуникационных технологий"
Контракт РТМ-76/14 от 27.10.2014
Исполнитель Открытое акционерное общество «Научно-исследовательский институт автомобильного транспорта» (ОАО «НИИАТ»)</t>
  </si>
  <si>
    <t>неосвоено -&gt;</t>
  </si>
  <si>
    <t>Нераспределенные лимиты бюджетных обязательств на год</t>
  </si>
  <si>
    <t>Проведение научных исследований по развитию сетей технологической связи систем управления движением судов и информационного обеспечения</t>
  </si>
  <si>
    <t>7</t>
  </si>
  <si>
    <t>8</t>
  </si>
  <si>
    <t>9</t>
  </si>
  <si>
    <t>10</t>
  </si>
  <si>
    <t>11</t>
  </si>
  <si>
    <t>Научное сопровождение повышения комплексной безопасности и устойчивости морской транспортной системы</t>
  </si>
  <si>
    <t>Разработка информационно-вычислительных систем автоматизации технологических и управленческих процессов</t>
  </si>
  <si>
    <t>1.1</t>
  </si>
  <si>
    <t>Исследование рынка транспортных услуг железнодорожного транспорта - всего</t>
  </si>
  <si>
    <t>1.2</t>
  </si>
  <si>
    <t>Внедрение ресурсосберегающих технолоий</t>
  </si>
  <si>
    <t>1.3</t>
  </si>
  <si>
    <t>1.4</t>
  </si>
  <si>
    <t>Развитие локомотиво и вагоностроения</t>
  </si>
  <si>
    <t>1.5</t>
  </si>
  <si>
    <t>Создание перспективных технических средств и технологий для скоростного и высокоскоростного движения (внебюджетные источники)</t>
  </si>
  <si>
    <t>1.6</t>
  </si>
  <si>
    <t>Исследование проблем обеспечения безопастности на железнодорожном транспорте - всего</t>
  </si>
  <si>
    <t>2015-2016</t>
  </si>
  <si>
    <t>12</t>
  </si>
  <si>
    <t>Исследование новых методов оценки грузоподъемности  ледовых переправ (с разработкой ОДМ), государственный контракт № 47/453 от 19.11.2014, исполнитель ФАУ "РОСДОРНИИ", 0173100005714000167</t>
  </si>
  <si>
    <t>Разработка ОДМ "Рекомендации по проектированию дублеров автомагистралей на подходах к крупным городам", государственный контракт № 47/478 от 20.11.2014, исполнитель ФАУ "РОСДОРНИИ", 0173100005714000174</t>
  </si>
  <si>
    <t>Разработка ОДМ "Рекомендации по контролю качества выполнения дорожно-строительных работ методом георадиолокации", государственный контракт № 47/392 от 31.10.2014, исполнитель ФАУ "РОСДОРНИИ", 0173100005714000136</t>
  </si>
  <si>
    <t>Переработка ОДМ "Методические рекомендации по восстановлению асфальтобетонных покрытий и оснований автомобильных дорог методом холодной регенерации", государственный контракт № 47/456 от 19.11.2014, исполнитель ФАУ "РОСДОРНИИ", 0173100005714000164</t>
  </si>
  <si>
    <t>Разработка ОДМ "Типовые конструкции укрепления откосов земляного полотна автомобильных дорог общего пользования" (взамен альбома "Конструкции укрепления откосов земляного полотна автомобильных дорог общего пользования. Материалы для проектирования", серия 3.503.9-78, выпуск 0), государственный контракт № 47/477 от 20.11.2014, исполнитель ФАУ "РОСДОРНИИ", 0173100005714000173</t>
  </si>
  <si>
    <t>Разработка ОДМ «Методические рекомендации по содержанию мостовых сооружений на автомобильных дорогах», государственный контракт № 47/474 от 20.11.2014, исполнитель ФАУ "РОСДОРНИИ", 0173100005714000170</t>
  </si>
  <si>
    <t>Разработка ОДМ "Методические рекомендации по определению расчетной величины санитарных разрывов между автомобильной дорогой и жилой застройкой при проектировании автомобильных дорог", государственный контракт № 47/476 от 20.11.2014, исполнитель ФАУ "РОСДОРНИИ", 0173100005714000171</t>
  </si>
  <si>
    <t>Разработка программы совершенствования и гармонизации нормативно - методической базы по вопросам экологии в дорожном хозяйстве России, государственный контракт № 47/460 от 19.11.2014, исполнитель ФАУ "РОСДОРНИИ", 0173100005714000169</t>
  </si>
  <si>
    <t>19.06.2015</t>
  </si>
  <si>
    <t xml:space="preserve">Первый заместитель Министра транспорта 
Российской Федерации                                      _______________________ </t>
  </si>
  <si>
    <t>Мероприятия по проведению поисковых и фундаментальных исследований, прикладных научно-исследовательских работ, всего</t>
  </si>
  <si>
    <t>Предусмотрено на 2016 год по источникам</t>
  </si>
  <si>
    <t>I</t>
  </si>
  <si>
    <t>2013-2016</t>
  </si>
  <si>
    <t>Исследования влияния типа работы асфальтобетонного завода (непрерывного и циклического) на эксплуатационные свойства органического вяжущего, входящего в состав асфальтобетонных смесей, с разработкой рекомендаций по подбору составов смесей для каждого типа АБЗ, государственный контракт № 47/11 от 19.01.2016, исполнитель ООО "СЗЛК", 1771750975716000014</t>
  </si>
  <si>
    <t>Разработка инструкции по мобилизационной подготовке дорожного хозяйства, государственный контракт № 47/12 от 19.01.2016, исполнитель ООО "НИПИ "Транспортной и строительной безопасности", 1771750975716000016</t>
  </si>
  <si>
    <t>II</t>
  </si>
  <si>
    <t>Мероприятия по научному обеспечению работ в области технического регулирования в дорожном хозяйстве, всего</t>
  </si>
  <si>
    <r>
      <t>Разработка ОДМ «Методические рекомендации по измерению и прогнозу изменения температуры во времени и по глубине дорожной одежды с учетом её конструктивных особенностей", государственный контракт № 47/116</t>
    </r>
    <r>
      <rPr>
        <sz val="10"/>
        <color indexed="10"/>
        <rFont val="Times New Roman"/>
        <family val="1"/>
      </rPr>
      <t xml:space="preserve"> </t>
    </r>
    <r>
      <rPr>
        <sz val="10"/>
        <rFont val="Times New Roman"/>
        <family val="1"/>
      </rPr>
      <t>от 07.08.2015, и</t>
    </r>
    <r>
      <rPr>
        <sz val="10"/>
        <color indexed="8"/>
        <rFont val="Times New Roman"/>
        <family val="1"/>
      </rPr>
      <t>сполнитель ООО "СПбГАСУ-Дорсервис", 1771750975715000045</t>
    </r>
  </si>
  <si>
    <r>
      <t>Разработка ОДМ "Методические рекомендации по применению трубчатых сварных шпунтов при строительстве автомобильных дорог", государственный контракт № 47/8</t>
    </r>
    <r>
      <rPr>
        <sz val="10"/>
        <color indexed="10"/>
        <rFont val="Times New Roman"/>
        <family val="1"/>
      </rPr>
      <t xml:space="preserve"> </t>
    </r>
    <r>
      <rPr>
        <sz val="10"/>
        <rFont val="Times New Roman"/>
        <family val="1"/>
      </rPr>
      <t>от 19.01.2016, и</t>
    </r>
    <r>
      <rPr>
        <sz val="10"/>
        <color indexed="8"/>
        <rFont val="Times New Roman"/>
        <family val="1"/>
      </rPr>
      <t>сполнитель ООО "Центр-Дорсервис", 1771750975716000013</t>
    </r>
  </si>
  <si>
    <r>
      <t>Разработка ОДМ "Рекомендации по применению асфальтобетонных смесей на основе металлургических шлаковых материалов для условий Центрального федерального округа", государственный контракт № 47/10</t>
    </r>
    <r>
      <rPr>
        <sz val="10"/>
        <color indexed="10"/>
        <rFont val="Times New Roman"/>
        <family val="1"/>
      </rPr>
      <t xml:space="preserve"> </t>
    </r>
    <r>
      <rPr>
        <sz val="10"/>
        <rFont val="Times New Roman"/>
        <family val="1"/>
      </rPr>
      <t>от 19.01.2016, и</t>
    </r>
    <r>
      <rPr>
        <sz val="10"/>
        <color indexed="8"/>
        <rFont val="Times New Roman"/>
        <family val="1"/>
      </rPr>
      <t>сполнитель Воронежский ГАСУ, 1771750975716000009</t>
    </r>
  </si>
  <si>
    <r>
      <t>Разработка ОДМ "Рекомендации по приготовлению и применению органоминеральных смесей при устройстве конструктивных слоев дорожных одежд капитального и облегченного типов", государственный контракт № 47/5</t>
    </r>
    <r>
      <rPr>
        <sz val="10"/>
        <color indexed="10"/>
        <rFont val="Times New Roman"/>
        <family val="1"/>
      </rPr>
      <t xml:space="preserve"> </t>
    </r>
    <r>
      <rPr>
        <sz val="10"/>
        <rFont val="Times New Roman"/>
        <family val="1"/>
      </rPr>
      <t>от 19.01.2016, и</t>
    </r>
    <r>
      <rPr>
        <sz val="10"/>
        <color indexed="8"/>
        <rFont val="Times New Roman"/>
        <family val="1"/>
      </rPr>
      <t>сполнитель ООО "Автодорис", 1771750975716000007</t>
    </r>
  </si>
  <si>
    <r>
      <t>Разработка ОДМ "Методические рекомендации по применению очистных сооружений из полимерных композиционных материалов в дорожной отрасли", государственный контракт № 47/6</t>
    </r>
    <r>
      <rPr>
        <sz val="10"/>
        <color indexed="10"/>
        <rFont val="Times New Roman"/>
        <family val="1"/>
      </rPr>
      <t xml:space="preserve"> </t>
    </r>
    <r>
      <rPr>
        <sz val="10"/>
        <rFont val="Times New Roman"/>
        <family val="1"/>
      </rPr>
      <t>от 19.01.2016, и</t>
    </r>
    <r>
      <rPr>
        <sz val="10"/>
        <color indexed="8"/>
        <rFont val="Times New Roman"/>
        <family val="1"/>
      </rPr>
      <t>сполнитель ООО "Геолайт", 1771750975716000008</t>
    </r>
  </si>
  <si>
    <r>
      <t>Разработка ОДМ "Рекомендации по проектированию и строительству водопропускных сооружений из спиральновитых металлических гофрированных труб", государственный контракт № 47/14</t>
    </r>
    <r>
      <rPr>
        <sz val="10"/>
        <color indexed="10"/>
        <rFont val="Times New Roman"/>
        <family val="1"/>
      </rPr>
      <t xml:space="preserve"> </t>
    </r>
    <r>
      <rPr>
        <sz val="10"/>
        <rFont val="Times New Roman"/>
        <family val="1"/>
      </rPr>
      <t>от 19.01.2016, и</t>
    </r>
    <r>
      <rPr>
        <sz val="10"/>
        <color indexed="8"/>
        <rFont val="Times New Roman"/>
        <family val="1"/>
      </rPr>
      <t>сполнитель ООО "Центр Дорпроект", 1771750975716000018</t>
    </r>
  </si>
  <si>
    <r>
      <t>Разработка комплекса ПНСТ на приготовление асфальтобетонных смесей с использованием переработанного асфальтобетона (РАП), государственный контракт № 47/7</t>
    </r>
    <r>
      <rPr>
        <sz val="10"/>
        <color indexed="10"/>
        <rFont val="Times New Roman"/>
        <family val="1"/>
      </rPr>
      <t xml:space="preserve"> </t>
    </r>
    <r>
      <rPr>
        <sz val="10"/>
        <rFont val="Times New Roman"/>
        <family val="1"/>
      </rPr>
      <t>от 19.01.2016, и</t>
    </r>
    <r>
      <rPr>
        <sz val="10"/>
        <color indexed="8"/>
        <rFont val="Times New Roman"/>
        <family val="1"/>
      </rPr>
      <t>сполнитель АНО "НИИ ТСК", 1771750975716000011</t>
    </r>
  </si>
  <si>
    <r>
      <t>Разработка ОДМ "Рекомендации по приготовлению асфальтобетонных смесей, их укладке, а также приемке выполненных работ, основанных на методологии "Superpave", государственный контракт № 47/15</t>
    </r>
    <r>
      <rPr>
        <sz val="10"/>
        <color indexed="10"/>
        <rFont val="Times New Roman"/>
        <family val="1"/>
      </rPr>
      <t xml:space="preserve"> </t>
    </r>
    <r>
      <rPr>
        <sz val="10"/>
        <rFont val="Times New Roman"/>
        <family val="1"/>
      </rPr>
      <t>от 19.01.2016, и</t>
    </r>
    <r>
      <rPr>
        <sz val="10"/>
        <color indexed="8"/>
        <rFont val="Times New Roman"/>
        <family val="1"/>
      </rPr>
      <t>сполнитель АНО "НИИ ТСК", 1771750975716000015</t>
    </r>
  </si>
  <si>
    <r>
      <t>Разработка ОДМ "Гидравлические расчеты малых ИССО на автомобильных дорогах", государственный контракт № 47/13</t>
    </r>
    <r>
      <rPr>
        <sz val="10"/>
        <color indexed="10"/>
        <rFont val="Times New Roman"/>
        <family val="1"/>
      </rPr>
      <t xml:space="preserve"> </t>
    </r>
    <r>
      <rPr>
        <sz val="10"/>
        <rFont val="Times New Roman"/>
        <family val="1"/>
      </rPr>
      <t>от 19.01.2016, и</t>
    </r>
    <r>
      <rPr>
        <sz val="10"/>
        <color indexed="8"/>
        <rFont val="Times New Roman"/>
        <family val="1"/>
      </rPr>
      <t>сполнитель ООО "ГЕО-ПРОЕКТ", 1771750975716000017</t>
    </r>
  </si>
  <si>
    <r>
      <t>Разработка ОДМ "Специальные технические условия проектирования, строительства и эксплуатации АУД (аэродромных участков дорог)", государственный контракт № 47/16</t>
    </r>
    <r>
      <rPr>
        <sz val="10"/>
        <color indexed="10"/>
        <rFont val="Times New Roman"/>
        <family val="1"/>
      </rPr>
      <t xml:space="preserve"> </t>
    </r>
    <r>
      <rPr>
        <sz val="10"/>
        <rFont val="Times New Roman"/>
        <family val="1"/>
      </rPr>
      <t>от 19.01.2016, и</t>
    </r>
    <r>
      <rPr>
        <sz val="10"/>
        <color indexed="8"/>
        <rFont val="Times New Roman"/>
        <family val="1"/>
      </rPr>
      <t>сполнитель ООО "Центр-Дорсервис", 1771750975716000019</t>
    </r>
  </si>
  <si>
    <r>
      <t>Разработка ОДМ "Рекомендации по расчету и проектированию нагельных креплений откосов автомобильных дорог", государственный контракт № 47/9</t>
    </r>
    <r>
      <rPr>
        <sz val="10"/>
        <color indexed="10"/>
        <rFont val="Times New Roman"/>
        <family val="1"/>
      </rPr>
      <t xml:space="preserve"> </t>
    </r>
    <r>
      <rPr>
        <sz val="10"/>
        <rFont val="Times New Roman"/>
        <family val="1"/>
      </rPr>
      <t>от 19.01.2016, и</t>
    </r>
    <r>
      <rPr>
        <sz val="10"/>
        <color indexed="8"/>
        <rFont val="Times New Roman"/>
        <family val="1"/>
      </rPr>
      <t>сполнитель ООО "НТЦ ГеоПроект", 1771750975716000012</t>
    </r>
  </si>
  <si>
    <t xml:space="preserve">Нераспределенные средства </t>
  </si>
  <si>
    <t>Программа для ЭВМ "Разработка методики и программы расчета наплавных мостов на динамическое воздействие автотранспорта"</t>
  </si>
  <si>
    <t>Правообладателем всех имущественных прав является Российская Федерация, от имени которой выступает Росавтодор</t>
  </si>
  <si>
    <t>Программа для ЭВМ "GBMost-DP"</t>
  </si>
  <si>
    <t>Научное обеспечение мониторинга подпрограммы, определение эффективности реализации программных мероприятий</t>
  </si>
  <si>
    <t xml:space="preserve">"Разработка научно-обоснованных мер по своевременному прогнозированию, выявлению и предупреждению угроз и кризисных ситуаций  на судоходных гидротехнических сооружениях по результатам отраслевого мониторинга", ГК № 2.05-15 от 05.08.2015, исполнитель ООО "СнабСервис Групп" </t>
  </si>
  <si>
    <t xml:space="preserve">Научное сопровождение (инвестиционные обоснования) развития инфраструктуры внутренних водных путей </t>
  </si>
  <si>
    <t>"Подготовка научно-обоснованных предложений по строительству второй нитки Волго-Донского водного пути", ГК № 01Н/2909-ГК/15 от 29.09.2015, Заказчик ФКУ "Речводпуть", Исполнитель ЗАО "Акватик"</t>
  </si>
  <si>
    <t>09.09.2015</t>
  </si>
  <si>
    <r>
      <rPr>
        <b/>
        <sz val="10"/>
        <color indexed="8"/>
        <rFont val="Times New Roman"/>
        <family val="1"/>
      </rPr>
      <t xml:space="preserve">Проведение научных исследований в области развития технических и технологических средств подготовки специалистов в отраслевых учебных заведениях, использования инновационных </t>
    </r>
    <r>
      <rPr>
        <b/>
        <sz val="11"/>
        <color indexed="8"/>
        <rFont val="Times New Roman"/>
        <family val="1"/>
      </rPr>
      <t>технологий в образовательном процессе</t>
    </r>
  </si>
  <si>
    <t xml:space="preserve">Разрабатывался проект технического задания на выполнение опытно-конструкторской работы по созданию системы непрерывного контроля психофизиологического состояния водителей (далее СК ПФС); проводилась разработка требований к программному обеспечению для передачи информации от водителя в центр управления дорожным движением (центр мониторинга) и обеспечения обратной связи; осуществлялась разработка требований к автоматизированному рабочему месту оператора центра управления дорожным движением (центр мониторинга), необходимому программному обеспечению, проводилась подготовка соответствующей технической документации.
Проводилась разработка финансово-экономического обоснования создания, развертывания и поддержания СК ПФС с целью повышения уровня безопасности транспортной системы; осуществлялось обоснование затрат на содержание системы в расчете на год; подготавливались предложения по возможным механизмам оснащения парка подвижного состава и диспетчерских пунктов соответствующими устройствами -  внедрению СК ПФС в хозяйственный оборот, в том числе на условиях государственно-частного партнерства; проводился анализ действующей нормативной базы для создания, функционирования и внедрения данной системы в хозяйственный оборот; разрабатывался перечень проектов нормативных правовых и нормативно-технических документов, обеспечивающих создание, функционирование и внедрение в хозяйственный оборот СК ПФС с обоснованием необходимости их принятия.
Результаты планируется использовать в управлении дорожным движением, деятельности предприятий, осуществляющих автомобильные перевозки пассажиров и опасных грузов по дорогам общего пользования, а также подготовке Минтрансом России нормативных правовых, нормативных технических и организационных документов, обеспечивающих функционирование разрабатываемой системы.
</t>
  </si>
  <si>
    <t>Объем финансирования НИОКР по подпрограмме "Государственный контроль и надзор в сфере транспорта"</t>
  </si>
  <si>
    <t>научное обеспечение мониторинга подпрограммы, определение эффективности реализации подпрограммы (федеральный бюджет)</t>
  </si>
  <si>
    <t>проведение научных исследований в области развития технических и технологических средств подготовки специалистов в отраслевых учебных заведениях, использование инновационных технологий в образовательном процессе (федеральный бюджет)</t>
  </si>
  <si>
    <t>106</t>
  </si>
  <si>
    <t>Объем финансирования НИОКР по подпрограмме "Гражданская авиация"</t>
  </si>
  <si>
    <t>В рамках федеральной целевой программы "Развитие транспортной системы России (2010-2020 годы)"</t>
  </si>
  <si>
    <t>В рамках федеральной целевой программы "Модернизация Единой системы организации воздушного движения Российской Федерации (2009-2020 годы)"</t>
  </si>
  <si>
    <t>Направление "Модернизация системы организации воздушного движения"</t>
  </si>
  <si>
    <t>Мероприятие "Исследование развития и обоснование внедрения перспективных методов организации использования воздушного пространства и аэронавигационного обслуживания его пользователей"</t>
  </si>
  <si>
    <t>107</t>
  </si>
  <si>
    <t xml:space="preserve">"Оценка выполнения условий безопасного использования пространства RVSM Евразия на основе обработки данных, полученных от государств восточной части европейского региона ИКАО для представления в группу регионального планирования"
Государственный контракт № ГК-155-14 от 31.07.2014 
ОАО "Концерн ПВО "Алмаз-Антей"
</t>
  </si>
  <si>
    <t>2012-2016</t>
  </si>
  <si>
    <t xml:space="preserve"> (вне конкурса, единственный поставщик)</t>
  </si>
  <si>
    <t xml:space="preserve">Исследование вопросов функционирования оперативных органов (центров) Единой системы организации воздушного движения Российской Федерации с учетом реализации мероприятий федеральной целевой программы "Модернизация Единой системы организации воздушного движения Российской Федерации (2009-2020 годы)", и подготовка научно обоснованных предложений по совершенствованию организации их деятельности </t>
  </si>
  <si>
    <t>2014</t>
  </si>
  <si>
    <t>"Проведение исследований перспективных методов организации использования воздушного пространства и аэронавигационного обслуживания его пользователей по материалам и документам, полученным от  ИКАО в 2014 году. Разработка рабочих и информационных документов к заседаниям экспертных, консультативных и руководящих органов ИКАО по вопросам аэронавигационного обслуживания"
Государствнный контракт № ГК-154-14 от 31.07.2014
ОАО "Концерн ПВО "Алмаз-Антей"</t>
  </si>
  <si>
    <t>Отчетные материалы не соответсвует техническому заданию. Протокол рабочей группы № 9 от 18.12.2014 года. Росавиацией подписано Соглашение о расторжении государственного контракта и направлено в адрес ПВО "Алмаз-Антея"</t>
  </si>
  <si>
    <t>Проведение научных исследований по реализации обмена аэронавигационными данными в соответствии с требованиями Международной организации гражданской авиации (ИКАО)</t>
  </si>
  <si>
    <t>Договор №351/12 от 23.07.2012.
Исполнитель - ОАО "Концерн ПВО "Алмаз-Антей"</t>
  </si>
  <si>
    <t>2012-2013</t>
  </si>
  <si>
    <t>По теме "Разработка унифицированных  технических требований к системам краткосрочного и среднесрочного прогнозирования конфликтных ситуаций в АС (КСА) УВД и методических рекомендаций по внедрению и эксплуатации ПКС в  центрах ОВД" работа завершена.
Акт сдачи-приемки выполненных работ от 27.12.2013. Окончательный расчет произведен в 2014.</t>
  </si>
  <si>
    <t>Договор №4285/10-042-0000-П от 27.10.2010
Исполнитель - ФГУП ГосНИИ "Аэронавигация"</t>
  </si>
  <si>
    <t>2010-2013</t>
  </si>
  <si>
    <t>Конкурс не проводился</t>
  </si>
  <si>
    <t>По теме "Научно-техническое и методическое сопровождение работ по созданию и поставке АС ОрВД и ее основных комплексов для Иркутского укрупненного центра ЕС ОрВД" работы завершены и оплачены в полном объеме.
В отчетный период принято участие в работе комиссий по проведению приемочных испытаний АС ОрВД и КСА ПИВП (акты сдачи-приемки работ по этапам 6 и 7 от 15.07.2014), а также эксплуатационных испытаний АС ОрВД и КСА ПИВП (акты сдачи-приемки выполненных работ по этапам 8 и 9 от 26.12.2014).
В 2010 г. конкурсы не проводились. Выбор исполнителя сделан заказчиком на основания опыта работы.</t>
  </si>
  <si>
    <t>Договор №401/12 от 09.07.2012.
Исполнитель - ОАО "Концерн ПВО "Алмаз-Антей".</t>
  </si>
  <si>
    <t>Мероприятие "Исследование развития технического обеспечения организации использования воздушного пространства и аэронавигационного обслуживания его пользователей"</t>
  </si>
  <si>
    <t>2.1</t>
  </si>
  <si>
    <t>"Исследование вопросов обеспечения дистанционного аэродромного диспетчерского обслуживания воздушного движения на гражданских аэродромах с использованием нерадиолокационных технических средств наблюдения обстановки на летном поле. Разработка проекта тактико-технических требований к нерадиолокационным техническим средствам наблюдения обстановки на летном поле"
Государственный контракт № ГК-188-14 от 29.08.2014
ОАО "Концерн ПВО "Алмаз-Антей"</t>
  </si>
  <si>
    <t>2.2</t>
  </si>
  <si>
    <t xml:space="preserve">"Разработка стандарта "Обработка информации наблюдения  в средствах автоматизации управления воздушного движения Единой системы организации воздушного движения Российской Федерации. Технические требования"
Государственный Контракт № ГК -178-14 от 28.08.2014 
ОАО "Концерн ПВО "Алмаз-Антей"   </t>
  </si>
  <si>
    <t>2.2.1</t>
  </si>
  <si>
    <t xml:space="preserve">Этап 1. Проведение исследований, разработка проекта стандарта "Обработка информации наблюдения в средствах автоматизации управления воздушного движения Единой системы организации воздушного движения Российской Федерации. Технические требования".   </t>
  </si>
  <si>
    <t>2.3</t>
  </si>
  <si>
    <t>"Исследование вопросов внедрения общесистемного управления информацией (SWIM) в  гражданской авиации Российской Федерации"
Государственный контракт № ГК-187-14 от 29.08.2014 ОАО "Концерн ПВО "Алмаз-Антей"</t>
  </si>
  <si>
    <t>2.3.1</t>
  </si>
  <si>
    <t>Этап 1. Разработка концепции внедрения общесистемного управления информацией (SWIM)  в гражданской авиации Российской Федерации.</t>
  </si>
  <si>
    <t>2.4.</t>
  </si>
  <si>
    <t>Договор № 6530/14-042-0000-П от 15.04.2014
Исполнитель - Филиал "НИИ Аэронавигации"                                      ФГУП ГосНИИ ГА</t>
  </si>
  <si>
    <t>конкурс</t>
  </si>
  <si>
    <t>По теме "Научно-техническое и методическое сопровождение работ по созданию АС ОрВД и ее основных комплексов (включая КСА ПИВП ЗЦ/УЦ) Новосибирского укрупненного центра ЕС ОрВД", этап №2 "Экспертиза материалов технического проекта АС ОрВД Новосибирского укрупненного центра ЕС ОрВД", разработанных ОАО "Концерн ПВО "Алмаз-Антей" работа завершена.
Акт сдачи-приемки выполненных работ от 22.05.2014
Окончательный расчет произведен 16.06.2014</t>
  </si>
  <si>
    <t>"Разработка стандарта "Средства наблюдения, навигации, связи и автоматизации ОрВД гражданской авиации Российской Федерации. Тактико-технические требования".
Государственный контракт № ГК-144-14 от 30.05.2013
ОАО "Концерн ПВО "Алмаз-Антей"</t>
  </si>
  <si>
    <t>2013-2014</t>
  </si>
  <si>
    <t>Этап 2. Согласование, доработка и подготовка к утверждению проекта стандарта "Средства наблюдения, навигации, связи и автоматизации ОрВД гражданской авиации Российской Федерации. Тактико-технические требования"</t>
  </si>
  <si>
    <t>(вне конкурса,единственный поставщик)</t>
  </si>
  <si>
    <t>2.1.</t>
  </si>
  <si>
    <t>Договор № 6893/14-042-0000-П от 11.11.2014
Исполнитель - Филиал "НИИ Аэронавигации" ФГУП ГосНИИ ГА</t>
  </si>
  <si>
    <t>Единственный поставщик</t>
  </si>
  <si>
    <t>По теме "Научно-техническое и методическое сопровождение работ по созданию АС ОрВД и ее основных комплексов (включая КСА ПИВП ЗЦ/УЦ) Тюменского укрупненного центра ЕС ОрВД", этап №1 "Экспертиза материалов технического проекта АС ОрВД Тюменского укрупненного центра ЕС ОрВД", разработанных ОАО "Концерн ПВО "Алмаз-Антей", работа завершена. Акт сдачи-приемки выполненных работ от 24.12.2014. Окончательный расчет по договору произведен в 2015 году.</t>
  </si>
  <si>
    <t>2.6</t>
  </si>
  <si>
    <t>Договор № 6894/14-042-0000-П от 06.11.2014
Исполнитель - Филиал "НИИ Аэронавигации" ФГУП ГосНИИ ГА</t>
  </si>
  <si>
    <t>По теме "Доработка программ и методик приемочных и эксплуатационных испытаний АС ОрВД и КСА ПИВП Иркутского укрупненного центра ЕС ОрВД (в связи с заменой оборудования КАРС "Топаз" на СКРС "Мегафон". Работа завершена. Акт сдачи-приемки выполненных работ от 12.12.2014. Работа оплачена.</t>
  </si>
  <si>
    <t>Договор № 7266/15-042-0000-П от 12.08.2015
Исполнитель - Филиал "НИИ Аэронавигации" ФГУП ГосНИИ ГА</t>
  </si>
  <si>
    <t>Запрос предложений, дата опубликования извещения 28.05.2015, извещение №31502408174 Дата рассмотрения заявок 18.06.2015. Решение о выборе исполниетеля от 19.06.2015</t>
  </si>
  <si>
    <t>2016</t>
  </si>
  <si>
    <t>Мероприятие "Разработка научно–методических основ концепции обеспечения заданного уровня безопасности воздушного движения в Российской Федерации"</t>
  </si>
  <si>
    <t>II.</t>
  </si>
  <si>
    <t>Направление "Развитие метеорологического обеспечения аэронавигации"</t>
  </si>
  <si>
    <t>Реализация мероприятий не осуществляется в связи с отсутствием финансирования из федерального бюджета.</t>
  </si>
  <si>
    <t xml:space="preserve">Научно-техническое обеспечение комплекса работ по совершенствованию системы организации метеорологического обеспечения аэронавигации для создаваемых укрупненных центров Единой системы организации воздушного движения Российской Федерации </t>
  </si>
  <si>
    <t>169</t>
  </si>
  <si>
    <t>Прикладные исследования в области создания и совершенствования технологий и методов метеорологического обеспечения аэронавигации, соответствующих стандартам и рекомендуемой практике Международной организации гражданской авиации, для укрупненных центров Единой системы</t>
  </si>
  <si>
    <t>Создание новых и совершенствование имеющихся высокоскоростных телекоммуникационных технологий на основе применения спутниковых комплексов, использующих ресурсы спутниковых систем глобальной связи и интернет-технологий</t>
  </si>
  <si>
    <t>Исследования в области создания и совершенствования технологий на базе использования информационных и измерительных систем с функциями автоматического формирования сводок, с возможностью комплексирования метеорологических данных для укрупненных центров Единой системы</t>
  </si>
  <si>
    <t>Прикладные исследования по обнаружению облаков вулканического пепла c использованием радиолокационных и спутниковых средств и прогнозированию их перемещения на основе усовершенствованных моделей атмосферы</t>
  </si>
  <si>
    <t>Усовершенствование технологий прогнозирования особых явлений погоды, параметров ветра, температуры на верхних, средних и нижних уровнях на основе продукции гидродинамических моделей и усвоения данных сети доплеровских метеорологических радиолокаторов</t>
  </si>
  <si>
    <t>III.</t>
  </si>
  <si>
    <t>Направление "Развитие единой системы авиационно-космического поиска и спасания"</t>
  </si>
  <si>
    <t>Объем финансирования НИОКР по ФЦП "Модернизация Единой системы организации воздушного движения (2009 - 2020 годы)", всего</t>
  </si>
  <si>
    <t>Объем финансирования НИОКР попрограмме</t>
  </si>
  <si>
    <t>федеральный бюджет*</t>
  </si>
  <si>
    <t>*</t>
  </si>
  <si>
    <t xml:space="preserve"> в соответствии с Федеральном законом от 14.12.2015 № 359-ФЗ "О федеральном бюджете на 2016 год" и изменениями, внесенными в сводную бюджетную роспись федерального бюджета по состоянию на 01.04.2016, реализация мероприятий по федеральной целевой программе "Модернизация Единой системы организации воздушного движения Российской Федерации (2009-2020 годы)" предусмотрена в рамках подпрограммы "Гражданская авиация" федеральной целевой программы "Развитие транспортной системы России (2010-2020 годы)"</t>
  </si>
  <si>
    <t>"Создание пилотной зоны системы мониторинга, контроля и управления транспортными процессами на Крайнем Севере и в других труднодоступных районах Российской Федерации с использованием технологий многофункциональных низкоорбитальных спутниковых систем передачи данных в целях создания единого транспортного пространства и развития экспорта транспортных услуг. Автомобильный, морской и речной транспорт"
Контракт №РТМ-118/14 от 10.12.2014
Исполнитель Открытое акционерное общество «Спутниковая система «Гонец» (ОАО «СС «Гонец»)</t>
  </si>
  <si>
    <t xml:space="preserve">Изготовлялись 3 макетных образца абонентских мультимодовых терминалов ГАИС «ЭРА-ГЛОНАСС», макетный образец технологического аппаратно-программного комплекса взаимодействия с ГАИС «ЭРА-ГЛОНАСС». Проводилось развертывание пилотных (опытных) зон для испытаний макетных образцов абонентских терминалов МНСС, функционирующих в составе автоматизированной системы мониторинга, контроля и управления транспортным процессом (монтаж и пусконаладочные работы в пилотных (опытных) зонах). Проводились испытания макетных образцов абонентских терминалов МНСС и технологического аппаратно-программного комплекса взаимодействия МНСС с автоматизированными системами мониторинга, управления и контроля транспортным процессом. Проводились испытания макетных образцов абонентских мультимодовых терминалов ГАИС «ЭРА-ГЛОНАСС» и технологического аппаратно-программного комплекса взаимодействия с ГАИС «ЭРА-ГЛОНАСС». Проводилась подготовка к испытаниям макетов абонентских терминалов на соответствие требованиям Правил Российского Речного Регистра. Велась разработка предложений по доработке (усовершенствованию) системы мониторинга, контроля и управления транспортным процессом в труднодоступных районах. Осуществлялась разработка предложений по оценке потребных затрат на создание и поддержание системы мониторинга, контроля и управления транспортными процессами на Крайнем Севере и других труднодоступных районах Российской Федерации с использованием технологий многофункциональных низкоорбитальных спутниковых систем передачи данных. 
Велась разработка технических условий (ТУ) на макетный образец АТОМ-МТ и согласование конструкторской документации на макеты абонентских терминалов с Российским Речным Регистром на соответствие параметров и характеристик требованиям п. 2.7.1, 22.1.2 – 22.1.7, 22.1.25 – 22.1.29 ч. IV Правил классификации и постройки судов внутреннего плавания (ПСВП). Разрабатывалась и согласовывалась с Российским Речным Регистром рабочая документация на установку макетов абонентских терминалов на транспортных средствах. Проводились патентные исследования в соответствии с ГОСТ Р 15.011-96.
</t>
  </si>
  <si>
    <t>«Научное обоснование целесообразности введения на территории Российской Федерации системы взимания платы за проезд по автомобильным дорогам общего пользования транспортных средств с разрешенной максимальной массой от 3,5 тонн до 12 тонн включительно в целях поэтапного перехода к принципу «пользователь платит»
Контракт №РТМ-68/16 от 21.06.2016
Исполнитель Федеральное государственное автономное образовательное учреждение высшего образования «Национальный исследовательский университет «Высшая школа экономики» (далее – НИУ ВШЭ)</t>
  </si>
  <si>
    <t xml:space="preserve">Проводился анализ исходных данных, международного опыта,  действующей системы налогообложения владельцев транспортных средств на территории Российской Федерации. Выполнялась оценка социально-экономических, организационно-правовых, законодательно-нормативных, финансовых последствий и рисков, связанных с введением системы (систем) взимания платы.  Подготавливался прогноз результатов введения системы взимания платы за проезд по автомобильным дорогам общего пользования транспортных средств с разрешенной максимальной массой от 3,5 тонн до 12 тонн включительно, в том числе с учетом затрат, связанных с администрированием сбора данной платы. Разрабатывались математические модели перераспределения грузопотоков, в том числе на иные виды транспорта, при введении системы взимания платы за проезд по автомобильным дорогам общего пользования транспортных средств с разрешенной максимальной массой от 3,5 тонн до 12 тонн включительно. Проводился расчет постоянных и переменных платежей  за пользование объектами автодорожной инфраструктуры и обоснование их оптимального финансово-экономического соотношения и соответствующие финансово-экономические расчеты эффекта от внедрения системы взимания платы за проезд по автомобильным дорогам общего пользования транспортных средств с разрешенной максимальной массой от 3,5 тонн до 12 тонн включительно, с учетом интеграции в международную транспортную систему и создания единого таможенного союза. Разрабатывалась концепция системы взимания платы за проезд по автомобильным дорогам общего пользования транспортных средств с разрешенной максимальной массой от 3,5 тонн до 12 тонн включительно, в том числе базовые принципы, организационно-технические решения и стоимостные параметры (затраты на создание и расходы на эксплуатацию). Выполнялся расчет альтернативных моделей финансирования расходов на создание и эксплуатацию системы взимания платы за проезд по автомобильным дорогам общего пользования транспортных средств с разрешенной максимальной массой от 3,5 тонн до 12 тонн включительно. Выполнялся расчет экономически обоснованного размера платы с грузовых транспортных средств разрешенной максимальной массой от 3,5 до 12 тонн включительно за проезд по автомобильным дорогам общего пользования. Проводилась оценка влияния вводимой платы на цены транспортных услуг и розничные цены различных категорий товаров. </t>
  </si>
  <si>
    <t>Продолжены исследования и разработка математических методов и алгоритмов для подсистемы прогнозирования объемов спроса на грузовые железнодорожные перевозки; работа по разработке системы тарификации услуг, предоставляемых ОАО «РЖД» для проведения испытаний подвижного состава на своей инфраструктуре». Разрабатывается методика формирования каталога услуг холдинга "РЖД", стандарты их качества и создания системы информационного контроля за их выполнением. Начата разработка ГОСТ Р по услугам на железнодорожном транспорте в части требований к обслуживанию пассажиров в пригородных поездах, поездах дальнего следования и высокоскоростных поездах.</t>
  </si>
  <si>
    <t>Продолжена разработка показателя оперативной оценки энергоэффективности магистральных тепловозов в эксплуатации методики его определения. Начата работа по определению потерь электроэнергии при организации движения грузовых поездов от наличия неровностей в пути.</t>
  </si>
  <si>
    <t xml:space="preserve">Продолжена работа по проведению динамико-тормозных испытаний сдвоенных поездов массой 12600 т и 14200 т.; по актуализации инструкции по организации обращения грузовых поездов повышенной массы и длины на железнодорожных путях общего пользования ОАО «РЖД»; по оценке продольно-динамических сил в поездах повышенной массы и длины при использовании системы СУТП. Разрабатываются нормативы оценки состояния участков движения тяжеловесных поездов с учётом деформативных характеристик пути в зависимости от нагрузки. Начата работа по разработке комплексной методики оценки технологической и экономической эффективности тяжеловесного движения и вождения соединенных поездов на железнодорожных линиях, учитывающей их влияние на стоимость жизненного цикла объектов инфраструктуры и тягового подвижного состава; по технико-экономической оценке экономии затрат ОАО «РЖД» от использования грузовых вагонов с улучшенными техническими характеристиками на сети железных дорог на основе проведения сравнительных испытаний. Начато проведение поездных испытаний и разработка требований к формированию грузовых поездов в части размещения порожних вагонов в составе при условии вождения поездов с применением систем распределенного торможения СУТП и РУТП. Начаты испытания на Западно-Сибирской железной дороге по определению динамического воздействия на железнодорожный путь от движения поездов, состоящих из полувагонов в изношенном состоянии, с осевой нагрузкой 25 тс и 23,5 тс, в том числе в режиме экстренного торможения.
</t>
  </si>
  <si>
    <t>Продолжена разработка конструкторской документации и проведение испытаний опытного образца газотурбовоза ГТ1Н-002; постовой системы диагностики ходовых частей подвижного состава. Начата работа по научно-техническому сопровождению подконтрольной эксплуатации магистрального грузового газотурбовоза ГТ1h-001 на Свердловской железной дороге; по разработка конструкторской документации на вагон охраны труда.</t>
  </si>
  <si>
    <t>Продолжены испытания элементов инфраструктуры для высокоскоростного движения на Экспериментальном кольце ОАО «ВНИИЖТ». Начата разработка технических требований на путевую технику с учетом требований Таможенного союза, унификации, надежности, энергоэффективности, производительности,  качества выполняемых работ в соответствии с современными требованиями к ремонту и содержанию объектов инфраструктуры в т.ч. и высокоскоростных линий.</t>
  </si>
  <si>
    <t>Выполняются работы по разработке государственных и межгосударственных стандартов (ГОСТ Р, ГОСТ) в том числе и обеспечивающих выполнение требований технических регламентов в области железнодорожного транспорта на основе утвержденных российских стандартов и ГОСТов в целях обеспечения безопасности движения поездов и снижению рисков чрезвычайных ситуаций. Начата разработка следующих стандартов: технических условий размещения и крепления грузов  в вагонах и контейнерах взамен действующих № ЦМ-943;  ГОСТ «Тепловозы магистральные и маневровые. Метод определения энергоэффективности»; ГОСТ Р «Эргономические требования к органам управления и средствам отображения информации в кабине управления тягового подвижного состава» и необходимых стандартов отрасли СТО РЖД. Завершена работа по разработке методики определения силовых факторов, действующих на рельс в ходе эксплуатации.</t>
  </si>
  <si>
    <t>1.2.</t>
  </si>
  <si>
    <t>«Исследование путей и методов совершенствования технологии сбора и обработки персональных данных в ЕГИС ОТБ»
Контракт РТМ-49/16 от 07.06.2016
Исполнитель ФГУП ЗащитаИнфоТранс</t>
  </si>
  <si>
    <t xml:space="preserve">Разрабатывались информационно-аналитические материалы и документы по следующим вопросам:
 1) Анализ факторов, снижающих эффективность функционирования ЕГИС ОТБ по сбору и обработке персональных данных.
 2) Анализ международного законодательства и практического опыта иностранных государств по повышению эффективности функционирования и использования автоматизированных систем заблаговременной информации о пассажирах.
 3) Анализ возможностей иностранных и Российских систем бронирования пассажирских перевозок по заблаговременной передаче персональных данных о пассажирах в АЦБПДП. Способы и форматы передаваемых данных.
 4) Разработка основных направлений по совершенствованию технологии сбора и обработки персональных данных в ЕГИС ОТБ.
 5) Разработка проекта концепции совершенствования технологии сбора и обработки персональных данных о пассажирах и персонале (экипаже) в ЕГИС ОТБ.
 6) Подготовка предложений по доработке существующих нормативных правовых документов в интересах совершенствования технологии сбора и обработки персональных данных о пассажирах и персонале (экипаже) в ЕГИС ОТБ, в том числе, по внесению изменений в приказ Министра транспорта Российской Федерации от 19 июля 2012 г. № 243 «Об утверждении Порядка формирования и ведения автоматизированных централизованных баз персональных данных о пассажирах, а также предоставления содержащихся в них данных».
 7) Разработка предложений в проект технического задания по модернизации ЕГИС ОТБ.
</t>
  </si>
  <si>
    <t>1.3.</t>
  </si>
  <si>
    <t>«Разработка методики оценки социально-экономической эффективности транспортного обслуживания населения в части пассажирских перевозок всеми видами транспорта общего пользования в пригородном сообщении и подготовка рекомендаций по ее повышению»
Контракт РТМ-73/16 от 28.06.2016
Исполнитель АНО «Аналитический центр при Правительстве Российской Федерации»</t>
  </si>
  <si>
    <t>Проводился анализ нормативно-правовой базы и актуального опыта в области оценки социально-экономической эффективности транспортного обслуживания населения в части пассажирских перевозок транспортом общего пользования в пригородном сообщении. Разрабатывался проект методики оценки социально-экономической эффективности транспортного обслуживания населения в части пассажирских перевозок всеми видами транспорта общего пользования в пригородном сообщении. Проводилась апробация методики количественной оценки величины социально-экономической эффективности транспортного обслуживания населения в части пассажирских перевозок транспортом общего пользования в пригородном сообщении на примере выбранных субъектов Российской Федерации или иной отобранной совокупности маршрутов пригородного пассажирского транспорта общего пользования. Велась подготовка рекомендаций по повышению социально-экономической эффективности функционирования транспорта общего пользования в пригородном сообщении для субъектов Российской Федерации.</t>
  </si>
  <si>
    <t>1.4.</t>
  </si>
  <si>
    <t>«Подготовка научно обоснованных предложений по разработке проектов нормативных правовых актов, устанавливающих порядок определения размера арендной платы за имущество аэродромов, находящееся в федеральной собственности, взимания арендных платежей в пользу организаций – балансодержателей имущества аэродромов, а также дальнейшего распределения части арендных платежей в целях обеспечения развития аэродромной инфраструктуры».
Контракт РТМ-52/16 от 07.06.2016
Исполнитель ФГУП  ГосНИИ ГА</t>
  </si>
  <si>
    <t xml:space="preserve">Проводился анализ действующих нормативных правовых актов, регламентирующих порядок формирования и взимания арендных платежей за имущество аэродромов, находящееся в федеральной собственности. Выполнялся
анализ международной практики формирования и взимания арендных платежей за имущество аэродромов гражданской авиации. Осуществлялся статистический анализ экономической деятельности юридических лиц, осуществляющих эксплуатацию аэродромов гражданской авиации, анализ и моделирование формирования собственных инвестиционных источников аэропортового бизнеса в зависимости от его операционных показателей (пассажиро/грузо - потоки) и географического расположения, определение размеров и источников формирования денежных средств на уплату арендных платежей за использование аэродромов, находящихся в федеральной собственности, с учетом их операционных показателей и географического расположения. Анализировалось финансово-экономическая деятельность федеральных государственных унитарных предприятий – балансодержателей имущественных комплексов аэродромов гражданской авиации. Проводилось формирование групп аэропортов исходя из рассчитанных объемов денежных средств на уплату арендных платежей (на основании анализа, предусмотренного абзацем четвертым настоящего пункта). Выполнялась разработка не менее 2-х обоснованных альтернативных механизмов расчета размера арендной платы за имущество аэродромов, находящееся в федеральной собственности и ее взимания в пользу организаций – балансодержателей аэродромного имущества. 
Определялись предполагаемые объемы получаемых балансодержателем за расчетный период арендных платежей в соответствии с предлагаемыми механизмами расчета их размеров. Проводилось определение части объема арендных платежей, получаемых балансодержателями за расчетный период, необходимых для обеспечения функционирования федеральных государственных унитарных предприятий-балансодержателей аэродромов. Определялись механизмы распределения части арендных платежей, получаемых за расчетный период, на ремонт аэродромов (в соответствии с классификацией работ по содержанию и ремонту аэродромов гражданской авиации, находящихся в федеральной собственности, и объемов финансовых затрат на указанные цели, утвержденных и рассчитанных в соответствии с действующим законодательством Российской Федерации) и развитие аэродромной инфраструктуры. Велась подготовка обоснованных предложений по разработке нормативных правовых актов, утверждающих механизм расчета размеров арендной платы за имущество аэродромов, находящееся в федеральной собственности, ее взимания и дальнейшего распределения на цели ремонта аэродромов гражданской авиации и развитие аэродромной инфраструктуры. 
</t>
  </si>
  <si>
    <t>Всего по заключенным контрактам (73)</t>
  </si>
  <si>
    <t>Программа планируется к учету на балансе в виде нематериального актива, стоимость -  6 277,840 тыс. рублей</t>
  </si>
  <si>
    <t>Разработка методических рекомендаций по оценке эффективности использования в дорожном хозяйстве инноваций и достижений научно-технического прогресса, государственный контракт № ФДА 47/165 от 30.05.2016, исполнитель ФАУ "РОСДОРНИИ", 1771750975716000038</t>
  </si>
  <si>
    <t>Актуализация методических рекомендаций по организации освоения инноваций при проектировании, строительстве, реконструкции, капитальном ремонте, ремонте и содержании автомобильных дорог и искусственных сооружений на них в системе Федерального дорожного агентства, государственный контракт № ФДА 47/172 от 06.06.2016 , исполнитель ООО "СПбГАСУ-Дорсервис", 1771750975716000041</t>
  </si>
  <si>
    <t>Разработка ОДМ "Методические рекомендации по созданию системы опытно-экспериментальных полигонов на действующей сети автомобильных дорог федерального значения для внедрения новых технологий и материалов в дорожном хозяйстве в различных природно-климатических зонах Российской Федерации", государственный контракт № ФДА 47/169 от 30.05.2016, исполнитель ООО "СПбГАСУ-Дорсервис", 1771750975716000037</t>
  </si>
  <si>
    <t>Разработка аналитических материалов и предложений по вопросам планирования и финансирования дорожного хозяйства в субъектах Российской Федерации на 2016-2019 годы, государственный контракт № ФДА 47/159 от 25.05.2016, исполнитель Ассоциация "РАДОР", 1771750975716000033</t>
  </si>
  <si>
    <t>2016-2017</t>
  </si>
  <si>
    <t>Разработка ОДМ "Рекомендации по применению ресурсного метода определения стоимости строительства в дорожном хозяйстве", государственный контракт № ФДА 47/166 от 30.05.2016, исполнитель АО "Институт Стройпроект", 1771750975716000036</t>
  </si>
  <si>
    <t>Контракт выполнен. Утвержден ОДМ 218.3.075-2016, распоряжение от 10.06.2016 № 1025-р</t>
  </si>
  <si>
    <t>Научно-техническое и экономическое обоснование требований к проведению работ по интеграции федеральной системы автоматизированного весогабаритного контроля с системой взимания платы в счет возмещения вреда, причиняемого автодорогам общего пользования федерального значения транспортными средствами, имеющими разрешенную максимальную массу свыше 12 тонн, государственный контракт № ФДА  47/158 от 25.05.2016, исполнитель ООО "Транспортная интеграция", 1771750975716000032</t>
  </si>
  <si>
    <t>Разработка ОДМ "Технические требования к мобильной светотехнической лаборатории. Методика измерения освещенности на дорожном покрытии", государственный контракт № ФДА 47/168 от 30.05.2016, исполнитель ООО "ВНИСИ", 1771750975716000035</t>
  </si>
  <si>
    <t>Пересмотр отраслевых дорожных методических документов ОДМ 218.1.001-2010 "Рекомендации по разработке и применению документов технического регулирования в сфере дорожного хозяйства» и ОДМ 218.1.002-2010 «Рекомендации по организации и проведению работ по стандартизации в дорожном хозяйстве", государственный контракт № ФДА  47/164 от 30.05.2016, исполнитель АНО "НИИ ТСК", 1771750975716000034</t>
  </si>
  <si>
    <t>Разработка ОДМ "Разработка рекомендаций по определению дифференцированного ущерба  причиняемого автомобильным дорогам общего пользования федерального значения транспортными средствами, имеющими разрешенную максимальную массу свыше 12 тонн", государственный контракт № ФДА 47/167 от 30.05.2016, исполнитель ООО "ГЕО-ПРОЕКТ", 1771750975716000039</t>
  </si>
  <si>
    <t>Разработка ОДМ "Технология магнитной диагностики предварительно напряженной арматуры и оценки технического состояния железобетонных балок мостовых сооружений, государственный контракт № ФДА 47/183 от 10.06..2016, исполнитель ООО "ИНТРОН ПЛЮС", 1771750975716000049</t>
  </si>
  <si>
    <t>Разработка проекта ГОСТ Р "Ограждения дорожные фронтальные, боковые комбинированные и удерживающие пешеходные. Общие технические требования. Методы испытаний и контроля. Правила применения"состояния железобетонных балок мостовых сооружений, государственный контракт № ФДА 47/182  от 10.06.2016, исполнитель МИП "НИИ Механики и проблем качества", 1771750975716000050</t>
  </si>
  <si>
    <t>«Научное обеспечение мониторинга подпрограммы «Морской транспорт», определение эффективности реализации программных мероприятий (2016 год)», государственный контракт № 1.01-16 от 12.05.2016, исполнитель АО «ЦНИИМФ»</t>
  </si>
  <si>
    <t>21.04.2016</t>
  </si>
  <si>
    <t>Выплачен аванс</t>
  </si>
  <si>
    <t>«Разработка комплекса мероприятий по обеспечению безопасного транспортирования радиоактивных материалов в акватории Северного морского пути», государственный контракт № 1.02-16 от 14.06.2016, исполнитель АО «ЦНИИМФ»</t>
  </si>
  <si>
    <t>11.05.2016</t>
  </si>
  <si>
    <t>«Разработка новых модулей математического обеспечения комплексной интегрированной информационной системы «МоРе», направленных на реализацию мероприятий по повышению комплексной безопасности и устойчивости морской транспортной системы», государственный контракт № 1.03-16 от 22.06.2016, исполнитель ФГУП «Морсвязьспутник»</t>
  </si>
  <si>
    <t>28.04.2016</t>
  </si>
  <si>
    <t>«Разработка схемы внедрения систем управления движением судов (СУДС), регулирования движения судов, автоматической идентификационной системы (АИС), включая спутниковый сегмент, и глобальной морской системы связи при бедствии и для обеспечения безопасности (ГМССБ) в акваториях морских портов, расположенных на побережье акватории Северного морского пути», государственный контракт № 1.04-16 от 22.06.2016, исполнитель АО «ЦНИИМФ»</t>
  </si>
  <si>
    <t>17.05.2016</t>
  </si>
  <si>
    <t>6*</t>
  </si>
  <si>
    <t>Научно-техническое обеспечение деятельности поисковых и аварийно-спасательных служб на внутренних водных путях</t>
  </si>
  <si>
    <t xml:space="preserve">  </t>
  </si>
  <si>
    <t>Объем финансирования НИОКР по программе "Морской транспорт"</t>
  </si>
  <si>
    <t>Нет</t>
  </si>
  <si>
    <t xml:space="preserve">По итогам НИР получены следующие результаты: 1. Произведены сбор, обработка и предоставление Государственному заказчику в удобном для использования виде комплексных сведений по СГТС. 2. Осуществлены обследование и анализ функционирования местной системы мониторинга с комплексным изучением материалов по наблюдениям за техническим состоянием СГТС Вытегорского гидроузла (шлюз № 1, плотина № 11, дамба № 106 и водосброс-ГЭС № 31) ФБУ «Администрация Волго-Балт» в целях оценки полноты выполнения задач первого функционального уровня отраслевой системы мониторинга СГТС. 3. Проведен анализ выполнения мероприятий по комплексной реконструкции и капитальному ремонту судоходных гидротехнических сооружений и оценка эффективности проводимых мероприятий по безопасности СГТС. 4. Проведен анализ материалов, полученных в рамках местных систем мониторинга: по натурным наблюдениям, техническому состоянию, условиям эксплуатации, аварийности и безопасности СГТС, а также других данных, подлежащих учету в целях ведения отраслевого мониторинга безопасности, включая информацию по декларациям безопасности и предписаниям органов надзора. 5. Разработаны на основе результатов комплексного анализа данных отраслевого мониторинга предложения и рекомендации в сфере обеспечения безопасности гидротехнических объектов и оптимизации работы местных систем мониторинга. 6. Произведено информационно-справочное сопровождение управленческих решений Росморречфлота по вопросам обеспечения рациональной и безопасной эксплуатации СГТС.
</t>
  </si>
  <si>
    <t xml:space="preserve">"Проведение обследования рабочих двустворчатых ворот (РДВ) нижней и верхней голов шлюза № 30 Волгоградского гидроузла ФБУ "Администрация "Волго-Дон" с выдачей заключения о техническом состоянии и расчётом ресурса дальнейшей эксплуатации", ГК № 2.02-16 от 26.04.2016, исполнитель АО «НИИЭС» </t>
  </si>
  <si>
    <t>05.04.2016</t>
  </si>
  <si>
    <t xml:space="preserve">"Проведение обследования рабочих, ремонтных и аварийных ворот Нижне-Камского шлюза ФБУ «Администрация «Камводпуть» с выдачей заключения о техническом состоянии и расчетом ресурса дальнейшей эксплуатации", ГК № 2.03-16 от 26.04.2016, исполнитель АО «НИИЭС» </t>
  </si>
  <si>
    <t xml:space="preserve">"Проведение исследований работоспособности адаптивных электрогидравлических следящих приводов двустворчатых ворот шлюза № 25 - 26 Балаковского РГСиС  ФБУ "Администрация Волжского бассейна" и анализ результатов опытной эксплуатации гидроприводов с частотно-дроссельным управлением подъемно-опускных ворот шлюза", ГК № 2.04-16 от 28.06.2016, исполнитель ООО  «Техтрансстрой» </t>
  </si>
  <si>
    <t xml:space="preserve">"Исследование технического состояния несущих металлоконструкций Красноярского судоподъемника с определением напряженно-деформированного состояния наиболее нагруженных элементов и оценкой остаточного ресурса", ГК № 2.05-16 от 18.05.2016, исполнитель ФГБОУ ВО «ГУМРФ имени адмирала С.О. Макарова" </t>
  </si>
  <si>
    <t>27.04.2016</t>
  </si>
  <si>
    <t>«Подготовка научно обоснованных рекомендаций по установлению  нормативных сроков эксплуатации ферм Поаре судоходных плотин гидроузлов ФБУ «Азово-Донская бассейновая администрация», ГК № 2.06-16 от 16.06.2016, исполнитель ФГБОУ ВО «ГУМРФ имени адмирала С.О. Макарова"</t>
  </si>
  <si>
    <t>27.05.2016</t>
  </si>
  <si>
    <t>«Проведение исследовательских работ, поверочно-теоретических расчетов прочности и устойчивости железобетонных конструкций судоходных шлюзов ФБУ «Администрация «Волго-Балт» (Верхне-Свирский шлюз, Нижне-Свирский шлюз, шлюзы №№ 1 – 7)», ГК № 2.07-16 от 31.05.2016, исполнитель ФГБОУ ВО "ГУМРФ имени адмирала С.О. Макарова"</t>
  </si>
  <si>
    <t xml:space="preserve">"Разработка проекта типовой службы Речной информационной службы (РИС) "Служба информации о фарватере (СИФ) Администрации бассейна внутренних водных путей", ГК № 2.08-16 от 03.06.2016, исполнитель АО "Кронштадт" </t>
  </si>
  <si>
    <t>13.05.2016</t>
  </si>
  <si>
    <t>Объем финансирования НИОКР по программе "Внутренний водный транспорт"</t>
  </si>
  <si>
    <t xml:space="preserve">Результаты реализации програмных мероприятий по направлению НИОКР за первое полугодие 2016 года  в рамках федеральной целевой программы "Развитие транспортной системы России (2010-2020 годы)" 
государственный заказчик - координатор - Министерство транспорта Российской Федерации
</t>
  </si>
  <si>
    <t>Фактические расходы  первое полугодие 2016 года по источникам</t>
  </si>
  <si>
    <t>2.4</t>
  </si>
  <si>
    <t>2.5</t>
  </si>
  <si>
    <t>По теме "Научно-техническое и методическое сопровождение пилотного проекта "Ямал-АЗН" (маршрут Надым-Бованенково) проведены испытания системы АЗН пилотного проекта "Ямал-АЗН". Проводилась обработка и анализ результатов испытаний и подготовка отчетных материалов с предложениями по внедрению системы АЗН-В полуострова Ямал в штатную эксплуатацию.
Работы завершены, проводится оформление отчетных документов.</t>
  </si>
  <si>
    <t>По теме "Научно-техническое и методическое сопровождение работ по оснащению АС ОрВД Петропавловск-Камчатского центра ОВД" разработаны программы и методики приемочных и эксплуатационных испытаний АС ОрВД Петропавловск-Камчатского ЦОВД. Завершен этап №1, акт сдачи-приемки от 1.03.2016.
Принято участие в приемочных испытаниях АС ОрВД (акт от 28.03.2016), принято участие в эксплуатационных испытаниях (акт от 28.06.2016). Работы завершены. Акт сдачи-приемки выполненных работ от 04.05.2016. Приказом ФГУП "Госкорпорация по ОрВД" от 29.04.2016 № 264 АС ОрВД Петропавлоск-Камчатскиго Центра ОВД рекомендуется к вводу в эксплуатацию установленным порядком.</t>
  </si>
  <si>
    <t xml:space="preserve">
</t>
  </si>
  <si>
    <t>Распределение и исполнение  в 2016 году в части внебюджетных источников осуществляется ФГУП "Госкорпорация по ОрВД" согласно утвержденному 31.03.2016 года Плану научно-исследовательских и опытно-конструкторских работ ФГУП "Госкорпорация по ОрВД" на 2016 год и плановый период 2017-2020гг., выполняемых за счет внебюджетных средств в рамках Федеральной целевой программы "Модернизация ЕС ОрВД РФ (2009-2020)"</t>
  </si>
  <si>
    <t>Исполнитель: Жбан Ольга Николаевна
Телефон: (499) 495-00-00 (24-63); E-mail: zhbanon@mintrans.ru</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</si>
</sst>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FC19]dd\ mmmm\ yyyy\ \г\.;@"/>
    <numFmt numFmtId="174" formatCode="#,##0.000"/>
    <numFmt numFmtId="175" formatCode="[$-F800]dddd\,\ mmmm\ dd\,\ yyyy"/>
    <numFmt numFmtId="176" formatCode="#,##0_р_."/>
    <numFmt numFmtId="177" formatCode="mmm/yyyy"/>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
    <numFmt numFmtId="183" formatCode="[$-FC19]d\ mmmm\ yyyy\ &quot;г.&quot;"/>
    <numFmt numFmtId="184" formatCode="0.000"/>
    <numFmt numFmtId="185" formatCode="_-* #,##0.000_р_._-;\-* #,##0.000_р_._-;_-* &quot;-&quot;??_р_._-;_-@_-"/>
    <numFmt numFmtId="186" formatCode="_-* #,##0.0_р_._-;\-* #,##0.0_р_._-;_-* &quot;-&quot;??_р_._-;_-@_-"/>
    <numFmt numFmtId="187" formatCode="_-* #,##0.0_р_._-;\-* #,##0.0_р_._-;_-* &quot;-&quot;?_р_._-;_-@_-"/>
    <numFmt numFmtId="188" formatCode="_-* #,##0.000_р_._-;\-* #,##0.000_р_._-;_-* &quot;-&quot;???_р_._-;_-@_-"/>
    <numFmt numFmtId="189" formatCode="#,##0.0000"/>
    <numFmt numFmtId="190" formatCode="_-* #,##0_р_._-;\-* #,##0_р_._-;_-* &quot;-&quot;??_р_._-;_-@_-"/>
    <numFmt numFmtId="191" formatCode="#,##0.00000"/>
    <numFmt numFmtId="192" formatCode="0.0"/>
    <numFmt numFmtId="193" formatCode="#\ ##0.0"/>
    <numFmt numFmtId="194" formatCode="#,##0.0\ _₽"/>
    <numFmt numFmtId="195" formatCode="000000"/>
  </numFmts>
  <fonts count="61">
    <font>
      <sz val="10"/>
      <name val="Arial Cyr"/>
      <family val="0"/>
    </font>
    <font>
      <sz val="10"/>
      <name val="Times New Roman"/>
      <family val="1"/>
    </font>
    <font>
      <b/>
      <sz val="10"/>
      <name val="Times New Roman"/>
      <family val="1"/>
    </font>
    <font>
      <sz val="8"/>
      <name val="Arial Cyr"/>
      <family val="0"/>
    </font>
    <font>
      <u val="single"/>
      <sz val="9"/>
      <color indexed="12"/>
      <name val="Arial Cyr"/>
      <family val="0"/>
    </font>
    <font>
      <u val="single"/>
      <sz val="9"/>
      <color indexed="36"/>
      <name val="Arial Cyr"/>
      <family val="0"/>
    </font>
    <font>
      <i/>
      <sz val="10"/>
      <name val="Times New Roman"/>
      <family val="1"/>
    </font>
    <font>
      <sz val="10"/>
      <color indexed="8"/>
      <name val="Times New Roman"/>
      <family val="1"/>
    </font>
    <font>
      <sz val="11"/>
      <name val="Times New Roman"/>
      <family val="1"/>
    </font>
    <font>
      <b/>
      <sz val="10"/>
      <color indexed="8"/>
      <name val="Times New Roman"/>
      <family val="1"/>
    </font>
    <font>
      <sz val="10"/>
      <color indexed="10"/>
      <name val="Times New Roman"/>
      <family val="1"/>
    </font>
    <font>
      <b/>
      <sz val="11"/>
      <color indexed="8"/>
      <name val="Times New Roman"/>
      <family val="1"/>
    </font>
    <font>
      <b/>
      <sz val="12"/>
      <name val="Times New Roman"/>
      <family val="1"/>
    </font>
    <font>
      <b/>
      <sz val="10"/>
      <name val="Arial Cyr"/>
      <family val="0"/>
    </font>
    <font>
      <sz val="9"/>
      <name val="Times New Roman"/>
      <family val="1"/>
    </font>
    <font>
      <sz val="10"/>
      <name val="Helv"/>
      <family val="0"/>
    </font>
    <font>
      <b/>
      <sz val="9"/>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rgb="FF000000"/>
      <name val="Times New Roman"/>
      <family val="1"/>
    </font>
    <font>
      <sz val="10"/>
      <color theme="1"/>
      <name val="Times New Roman"/>
      <family val="1"/>
    </font>
    <font>
      <b/>
      <sz val="10"/>
      <color theme="1"/>
      <name val="Times New Roman"/>
      <family val="1"/>
    </font>
    <font>
      <b/>
      <sz val="10"/>
      <color rgb="FF000000"/>
      <name val="Times New Roman"/>
      <family val="1"/>
    </font>
    <font>
      <b/>
      <sz val="11"/>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double"/>
      <right style="double"/>
      <top style="double"/>
      <bottom style="double"/>
    </border>
    <border>
      <left style="thin"/>
      <right style="thin"/>
      <top style="thin"/>
      <bottom>
        <color indexed="63"/>
      </bottom>
    </border>
    <border>
      <left style="double"/>
      <right style="double"/>
      <top style="double"/>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double"/>
      <top style="double"/>
      <bottom style="double"/>
    </border>
    <border>
      <left style="double"/>
      <right style="thin"/>
      <top style="double"/>
      <bottom>
        <color indexed="63"/>
      </bottom>
    </border>
    <border>
      <left style="thin"/>
      <right style="double"/>
      <top/>
      <bottom/>
    </border>
    <border>
      <left style="thin"/>
      <right>
        <color indexed="63"/>
      </right>
      <top>
        <color indexed="63"/>
      </top>
      <bottom style="thin"/>
    </border>
    <border>
      <left style="thin"/>
      <right style="double"/>
      <top style="double"/>
      <bottom>
        <color indexed="63"/>
      </bottom>
    </border>
    <border>
      <left style="thin"/>
      <right style="double"/>
      <top>
        <color indexed="63"/>
      </top>
      <bottom style="double"/>
    </border>
    <border>
      <left style="double"/>
      <right style="thin"/>
      <top style="thin"/>
      <bottom>
        <color indexed="63"/>
      </bottom>
    </border>
    <border>
      <left style="double"/>
      <right style="thin"/>
      <top>
        <color indexed="63"/>
      </top>
      <bottom>
        <color indexed="63"/>
      </bottom>
    </border>
    <border>
      <left style="double"/>
      <right style="thin"/>
      <top/>
      <bottom style="thin"/>
    </border>
    <border>
      <left style="double"/>
      <right style="double"/>
      <top>
        <color indexed="63"/>
      </top>
      <bottom>
        <color indexed="63"/>
      </bottom>
    </border>
    <border>
      <left style="double"/>
      <right style="double"/>
      <top>
        <color indexed="63"/>
      </top>
      <bottom style="double"/>
    </border>
    <border>
      <left style="thin"/>
      <right/>
      <top style="double"/>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double"/>
      <right style="double"/>
      <top style="thin"/>
      <bottom style="double"/>
    </border>
    <border>
      <left style="thin"/>
      <right style="double"/>
      <top style="thin"/>
      <bottom style="double"/>
    </border>
    <border>
      <left style="double"/>
      <right style="thin"/>
      <top>
        <color indexed="63"/>
      </top>
      <bottom style="double"/>
    </border>
    <border>
      <left style="thin"/>
      <right style="thin"/>
      <top>
        <color indexed="63"/>
      </top>
      <bottom style="thin">
        <color rgb="FF000000"/>
      </bottom>
    </border>
    <border>
      <left style="thin">
        <color rgb="FF000000"/>
      </left>
      <right>
        <color indexed="63"/>
      </right>
      <top style="thin">
        <color rgb="FF000000"/>
      </top>
      <bottom style="thin"/>
    </border>
    <border>
      <left>
        <color indexed="63"/>
      </left>
      <right>
        <color indexed="63"/>
      </right>
      <top style="thin">
        <color rgb="FF000000"/>
      </top>
      <bottom style="thin"/>
    </border>
    <border>
      <left>
        <color indexed="63"/>
      </left>
      <right style="thin">
        <color rgb="FF000000"/>
      </right>
      <top style="thin">
        <color rgb="FF000000"/>
      </top>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style="double"/>
      <bottom/>
    </border>
    <border>
      <left/>
      <right style="thin"/>
      <top style="double"/>
      <bottom/>
    </border>
    <border>
      <left style="thin">
        <color rgb="FF000000"/>
      </left>
      <right>
        <color indexed="63"/>
      </right>
      <top style="thin"/>
      <bottom>
        <color indexed="63"/>
      </bottom>
    </border>
    <border>
      <left>
        <color indexed="63"/>
      </left>
      <right style="thin">
        <color rgb="FF000000"/>
      </right>
      <top style="thin"/>
      <bottom>
        <color indexed="63"/>
      </bottom>
    </border>
    <border>
      <left style="thin"/>
      <right style="thin">
        <color rgb="FF000000"/>
      </right>
      <top style="thin">
        <color rgb="FF000000"/>
      </top>
      <bottom/>
    </border>
    <border>
      <left style="thin"/>
      <right style="thin">
        <color rgb="FF000000"/>
      </right>
      <top/>
      <bottom/>
    </border>
    <border>
      <left style="thin"/>
      <right style="thin">
        <color rgb="FF000000"/>
      </right>
      <top>
        <color indexed="63"/>
      </top>
      <bottom style="thin">
        <color rgb="FF000000"/>
      </bottom>
    </border>
    <border>
      <left style="thin"/>
      <right style="thin">
        <color rgb="FF000000"/>
      </right>
      <top/>
      <bottom style="thin"/>
    </border>
    <border>
      <left style="thin">
        <color rgb="FF000000"/>
      </left>
      <right style="thin">
        <color rgb="FF000000"/>
      </right>
      <top style="thin">
        <color rgb="FF000000"/>
      </top>
      <bottom style="thin">
        <color rgb="FF00000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37" fillId="0" borderId="0">
      <alignment/>
      <protection/>
    </xf>
    <xf numFmtId="0" fontId="5"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5" fillId="0" borderId="0">
      <alignment/>
      <protection/>
    </xf>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540">
    <xf numFmtId="0" fontId="0" fillId="0" borderId="0" xfId="0" applyAlignment="1">
      <alignment/>
    </xf>
    <xf numFmtId="49" fontId="1" fillId="0" borderId="10"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172" fontId="1" fillId="0" borderId="10" xfId="0" applyNumberFormat="1" applyFont="1" applyFill="1" applyBorder="1" applyAlignment="1">
      <alignment horizontal="right" vertical="top" wrapText="1"/>
    </xf>
    <xf numFmtId="49" fontId="2"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0" fontId="1" fillId="0" borderId="0" xfId="0" applyFont="1" applyFill="1" applyBorder="1" applyAlignment="1">
      <alignment horizontal="center" vertical="top"/>
    </xf>
    <xf numFmtId="0" fontId="1" fillId="0" borderId="0" xfId="0" applyFont="1" applyFill="1" applyBorder="1" applyAlignment="1">
      <alignment/>
    </xf>
    <xf numFmtId="0" fontId="1" fillId="0" borderId="0" xfId="0" applyFont="1" applyFill="1" applyBorder="1" applyAlignment="1">
      <alignment horizontal="left" vertical="top"/>
    </xf>
    <xf numFmtId="172" fontId="1" fillId="0" borderId="0" xfId="0" applyNumberFormat="1" applyFont="1" applyFill="1" applyBorder="1" applyAlignment="1">
      <alignment horizontal="right" vertical="top"/>
    </xf>
    <xf numFmtId="0" fontId="2" fillId="0" borderId="0" xfId="0" applyFont="1" applyFill="1" applyBorder="1" applyAlignment="1">
      <alignment/>
    </xf>
    <xf numFmtId="172" fontId="1" fillId="0" borderId="0" xfId="63" applyNumberFormat="1" applyFont="1" applyFill="1" applyBorder="1" applyAlignment="1">
      <alignment horizontal="right" vertical="top"/>
    </xf>
    <xf numFmtId="172" fontId="2" fillId="0" borderId="0" xfId="63" applyNumberFormat="1" applyFont="1" applyFill="1" applyBorder="1" applyAlignment="1">
      <alignment horizontal="right" vertical="top"/>
    </xf>
    <xf numFmtId="49" fontId="1" fillId="0" borderId="0" xfId="0" applyNumberFormat="1" applyFont="1" applyFill="1" applyBorder="1" applyAlignment="1">
      <alignment horizontal="center" vertical="top"/>
    </xf>
    <xf numFmtId="0" fontId="2" fillId="0" borderId="0" xfId="0" applyFont="1" applyFill="1" applyBorder="1" applyAlignment="1">
      <alignment horizontal="right" vertical="top"/>
    </xf>
    <xf numFmtId="0" fontId="1" fillId="0" borderId="0" xfId="0" applyFont="1" applyFill="1" applyBorder="1" applyAlignment="1">
      <alignment vertical="top"/>
    </xf>
    <xf numFmtId="0" fontId="1" fillId="0" borderId="10" xfId="0" applyFont="1" applyFill="1" applyBorder="1" applyAlignment="1">
      <alignment vertical="top" wrapText="1"/>
    </xf>
    <xf numFmtId="172" fontId="2" fillId="0" borderId="11" xfId="0" applyNumberFormat="1" applyFont="1" applyFill="1" applyBorder="1" applyAlignment="1">
      <alignment horizontal="center" vertical="center" wrapText="1"/>
    </xf>
    <xf numFmtId="0" fontId="1" fillId="0" borderId="0" xfId="0" applyFont="1" applyFill="1" applyBorder="1" applyAlignment="1">
      <alignment horizontal="right" vertical="top"/>
    </xf>
    <xf numFmtId="0" fontId="1" fillId="0" borderId="12" xfId="0" applyNumberFormat="1" applyFont="1" applyFill="1" applyBorder="1" applyAlignment="1">
      <alignment horizontal="left" vertical="top" wrapText="1"/>
    </xf>
    <xf numFmtId="49" fontId="1" fillId="0" borderId="12" xfId="0" applyNumberFormat="1" applyFont="1" applyFill="1" applyBorder="1" applyAlignment="1">
      <alignment horizontal="center" vertical="top" wrapText="1"/>
    </xf>
    <xf numFmtId="49" fontId="2" fillId="0" borderId="13" xfId="0" applyNumberFormat="1" applyFont="1" applyFill="1" applyBorder="1" applyAlignment="1">
      <alignment horizontal="center" vertical="center" wrapText="1"/>
    </xf>
    <xf numFmtId="186" fontId="2" fillId="0" borderId="10" xfId="63" applyNumberFormat="1" applyFont="1" applyFill="1" applyBorder="1" applyAlignment="1">
      <alignment horizontal="right" vertical="top" wrapText="1"/>
    </xf>
    <xf numFmtId="192" fontId="2" fillId="0" borderId="10" xfId="63" applyNumberFormat="1" applyFont="1" applyFill="1" applyBorder="1" applyAlignment="1">
      <alignment horizontal="right" vertical="top" wrapText="1"/>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9" fontId="2" fillId="0" borderId="14" xfId="0" applyNumberFormat="1" applyFont="1" applyFill="1" applyBorder="1" applyAlignment="1">
      <alignment horizontal="right"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172" fontId="1" fillId="0" borderId="14" xfId="0" applyNumberFormat="1" applyFont="1" applyFill="1" applyBorder="1" applyAlignment="1">
      <alignment horizontal="right" vertical="center" wrapText="1"/>
    </xf>
    <xf numFmtId="0" fontId="13" fillId="0" borderId="17" xfId="0" applyFont="1" applyFill="1" applyBorder="1" applyAlignment="1">
      <alignment horizontal="center" vertical="center" wrapText="1"/>
    </xf>
    <xf numFmtId="172" fontId="2" fillId="0" borderId="14" xfId="0" applyNumberFormat="1" applyFont="1" applyFill="1" applyBorder="1" applyAlignment="1">
      <alignment horizontal="right" vertical="center" wrapText="1"/>
    </xf>
    <xf numFmtId="172" fontId="1" fillId="0" borderId="10" xfId="0" applyNumberFormat="1" applyFont="1" applyFill="1" applyBorder="1" applyAlignment="1">
      <alignment vertical="center" wrapText="1"/>
    </xf>
    <xf numFmtId="49" fontId="2" fillId="0" borderId="10" xfId="0" applyNumberFormat="1" applyFont="1" applyFill="1" applyBorder="1" applyAlignment="1">
      <alignment horizontal="right" vertical="center" wrapText="1"/>
    </xf>
    <xf numFmtId="49" fontId="1" fillId="0" borderId="18" xfId="0" applyNumberFormat="1" applyFont="1" applyFill="1" applyBorder="1" applyAlignment="1">
      <alignment horizontal="center" vertical="center" wrapText="1"/>
    </xf>
    <xf numFmtId="49" fontId="1" fillId="0" borderId="16" xfId="0" applyNumberFormat="1" applyFont="1" applyFill="1" applyBorder="1" applyAlignment="1">
      <alignment horizontal="left" vertical="top" wrapText="1"/>
    </xf>
    <xf numFmtId="0" fontId="1" fillId="0" borderId="18" xfId="54" applyFont="1" applyFill="1" applyBorder="1" applyAlignment="1">
      <alignment vertical="center" wrapText="1"/>
      <protection/>
    </xf>
    <xf numFmtId="49" fontId="1" fillId="0" borderId="19"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92" fontId="1" fillId="0" borderId="12" xfId="0" applyNumberFormat="1" applyFont="1" applyFill="1" applyBorder="1" applyAlignment="1">
      <alignment horizontal="center" vertical="center" wrapText="1"/>
    </xf>
    <xf numFmtId="192" fontId="1" fillId="0" borderId="20" xfId="0" applyNumberFormat="1" applyFont="1" applyFill="1" applyBorder="1" applyAlignment="1">
      <alignment horizontal="center" vertical="center" wrapText="1"/>
    </xf>
    <xf numFmtId="192" fontId="1" fillId="0" borderId="18"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wrapText="1"/>
    </xf>
    <xf numFmtId="0" fontId="13" fillId="0" borderId="15" xfId="0" applyFont="1" applyFill="1" applyBorder="1" applyAlignment="1">
      <alignment horizontal="center" vertical="center" wrapText="1"/>
    </xf>
    <xf numFmtId="172" fontId="1" fillId="0" borderId="10" xfId="0" applyNumberFormat="1" applyFont="1" applyFill="1" applyBorder="1" applyAlignment="1">
      <alignment horizontal="right" vertical="center" wrapText="1"/>
    </xf>
    <xf numFmtId="172" fontId="1" fillId="0" borderId="18" xfId="0" applyNumberFormat="1" applyFont="1" applyFill="1" applyBorder="1" applyAlignment="1">
      <alignment horizontal="right" vertical="center" wrapText="1"/>
    </xf>
    <xf numFmtId="49" fontId="2" fillId="0" borderId="21" xfId="0" applyNumberFormat="1" applyFont="1" applyFill="1" applyBorder="1" applyAlignment="1">
      <alignment horizontal="right" vertical="center" wrapText="1"/>
    </xf>
    <xf numFmtId="49" fontId="2" fillId="0" borderId="22" xfId="0" applyNumberFormat="1" applyFont="1" applyFill="1" applyBorder="1" applyAlignment="1">
      <alignment horizontal="right" vertical="center" wrapText="1"/>
    </xf>
    <xf numFmtId="49" fontId="2" fillId="0" borderId="15" xfId="0" applyNumberFormat="1" applyFont="1" applyFill="1" applyBorder="1" applyAlignment="1">
      <alignment horizontal="right" vertical="center" wrapText="1"/>
    </xf>
    <xf numFmtId="192" fontId="1" fillId="0" borderId="17"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2" fontId="1" fillId="0" borderId="10" xfId="0" applyNumberFormat="1" applyFont="1" applyFill="1" applyBorder="1" applyAlignment="1">
      <alignment horizontal="right" vertical="center" wrapText="1"/>
    </xf>
    <xf numFmtId="2" fontId="1" fillId="0" borderId="10" xfId="0" applyNumberFormat="1" applyFont="1" applyFill="1" applyBorder="1" applyAlignment="1">
      <alignment horizontal="center" vertical="center" wrapText="1"/>
    </xf>
    <xf numFmtId="49" fontId="16" fillId="0" borderId="16" xfId="0" applyNumberFormat="1" applyFont="1" applyFill="1" applyBorder="1" applyAlignment="1">
      <alignment horizontal="right" vertical="center" wrapText="1"/>
    </xf>
    <xf numFmtId="172" fontId="2" fillId="0" borderId="10" xfId="0" applyNumberFormat="1" applyFont="1" applyFill="1" applyBorder="1" applyAlignment="1">
      <alignment horizontal="right" vertical="center" wrapText="1"/>
    </xf>
    <xf numFmtId="172" fontId="1" fillId="0" borderId="20" xfId="0" applyNumberFormat="1" applyFont="1" applyFill="1" applyBorder="1" applyAlignment="1">
      <alignment horizontal="right" vertical="center" wrapText="1"/>
    </xf>
    <xf numFmtId="172" fontId="2" fillId="0" borderId="10" xfId="0" applyNumberFormat="1" applyFont="1" applyFill="1" applyBorder="1" applyAlignment="1">
      <alignment vertical="center" wrapText="1"/>
    </xf>
    <xf numFmtId="172" fontId="2" fillId="0" borderId="13"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top" wrapText="1"/>
    </xf>
    <xf numFmtId="49" fontId="1" fillId="0" borderId="0"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49" fontId="1" fillId="0" borderId="10" xfId="0" applyNumberFormat="1" applyFont="1" applyFill="1" applyBorder="1" applyAlignment="1">
      <alignment horizontal="left" vertical="top" wrapText="1"/>
    </xf>
    <xf numFmtId="49" fontId="12" fillId="0" borderId="1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49" fontId="2" fillId="0" borderId="21" xfId="0" applyNumberFormat="1" applyFont="1" applyFill="1" applyBorder="1" applyAlignment="1">
      <alignment horizontal="left" vertical="top" wrapText="1"/>
    </xf>
    <xf numFmtId="49" fontId="2" fillId="0" borderId="22" xfId="0" applyNumberFormat="1" applyFont="1" applyFill="1" applyBorder="1" applyAlignment="1">
      <alignment horizontal="left" vertical="top" wrapText="1"/>
    </xf>
    <xf numFmtId="49" fontId="2" fillId="0" borderId="16" xfId="0" applyNumberFormat="1" applyFont="1" applyFill="1" applyBorder="1" applyAlignment="1">
      <alignment horizontal="center" vertical="top" wrapText="1"/>
    </xf>
    <xf numFmtId="49" fontId="1" fillId="0" borderId="21" xfId="0" applyNumberFormat="1" applyFont="1" applyFill="1" applyBorder="1" applyAlignment="1">
      <alignment horizontal="center" vertical="top" wrapText="1"/>
    </xf>
    <xf numFmtId="49" fontId="1" fillId="0" borderId="22" xfId="0" applyNumberFormat="1" applyFont="1" applyFill="1" applyBorder="1" applyAlignment="1">
      <alignment horizontal="center" vertical="top" wrapText="1"/>
    </xf>
    <xf numFmtId="172" fontId="1" fillId="0" borderId="10" xfId="0" applyNumberFormat="1" applyFont="1" applyFill="1" applyBorder="1" applyAlignment="1">
      <alignment horizontal="center" vertical="center" wrapText="1"/>
    </xf>
    <xf numFmtId="0" fontId="0" fillId="0" borderId="10" xfId="0" applyFill="1" applyBorder="1" applyAlignment="1">
      <alignment/>
    </xf>
    <xf numFmtId="49" fontId="2" fillId="0" borderId="19" xfId="0" applyNumberFormat="1" applyFont="1" applyFill="1" applyBorder="1" applyAlignment="1">
      <alignment horizontal="right" vertical="center" wrapText="1"/>
    </xf>
    <xf numFmtId="49" fontId="2" fillId="0" borderId="0" xfId="0" applyNumberFormat="1" applyFont="1" applyFill="1" applyBorder="1" applyAlignment="1">
      <alignment horizontal="right" vertical="center" wrapText="1"/>
    </xf>
    <xf numFmtId="172" fontId="1" fillId="0" borderId="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 fillId="0" borderId="18" xfId="0" applyNumberFormat="1" applyFont="1" applyFill="1" applyBorder="1" applyAlignment="1">
      <alignment vertical="center" wrapText="1"/>
    </xf>
    <xf numFmtId="49" fontId="1" fillId="0" borderId="18" xfId="0" applyNumberFormat="1" applyFont="1" applyFill="1" applyBorder="1" applyAlignment="1">
      <alignment vertical="center" wrapText="1"/>
    </xf>
    <xf numFmtId="49" fontId="1" fillId="0" borderId="18" xfId="0" applyNumberFormat="1" applyFont="1" applyFill="1" applyBorder="1" applyAlignment="1">
      <alignment horizontal="center" vertical="top" wrapText="1"/>
    </xf>
    <xf numFmtId="195" fontId="1" fillId="0" borderId="12" xfId="0" applyNumberFormat="1" applyFont="1" applyFill="1" applyBorder="1" applyAlignment="1">
      <alignment vertical="center" wrapText="1"/>
    </xf>
    <xf numFmtId="0" fontId="0" fillId="0" borderId="12" xfId="0" applyFill="1" applyBorder="1" applyAlignment="1">
      <alignment/>
    </xf>
    <xf numFmtId="195" fontId="1" fillId="0" borderId="20" xfId="0" applyNumberFormat="1" applyFont="1" applyFill="1" applyBorder="1" applyAlignment="1">
      <alignment vertical="center" wrapText="1"/>
    </xf>
    <xf numFmtId="0" fontId="0" fillId="0" borderId="20" xfId="0" applyFill="1" applyBorder="1" applyAlignment="1">
      <alignment/>
    </xf>
    <xf numFmtId="195" fontId="1" fillId="0" borderId="18" xfId="0" applyNumberFormat="1" applyFont="1" applyFill="1" applyBorder="1" applyAlignment="1">
      <alignment vertical="center" wrapText="1"/>
    </xf>
    <xf numFmtId="0" fontId="0" fillId="0" borderId="18" xfId="0" applyFill="1" applyBorder="1" applyAlignment="1">
      <alignment/>
    </xf>
    <xf numFmtId="172" fontId="2" fillId="0" borderId="10" xfId="0" applyNumberFormat="1" applyFont="1" applyFill="1" applyBorder="1" applyAlignment="1">
      <alignment horizontal="right" vertical="top" wrapText="1"/>
    </xf>
    <xf numFmtId="172" fontId="2" fillId="0" borderId="18" xfId="63" applyNumberFormat="1" applyFont="1" applyFill="1" applyBorder="1" applyAlignment="1">
      <alignment horizontal="righ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172" fontId="2" fillId="0" borderId="10" xfId="63" applyNumberFormat="1" applyFont="1" applyFill="1" applyBorder="1" applyAlignment="1">
      <alignment horizontal="right" vertical="top" wrapText="1"/>
    </xf>
    <xf numFmtId="0" fontId="1" fillId="0" borderId="10" xfId="0" applyFont="1" applyFill="1" applyBorder="1" applyAlignment="1">
      <alignment horizontal="center" vertical="top"/>
    </xf>
    <xf numFmtId="0" fontId="1" fillId="0" borderId="10" xfId="0" applyFont="1" applyFill="1" applyBorder="1" applyAlignment="1">
      <alignment horizontal="left" vertical="top" wrapText="1"/>
    </xf>
    <xf numFmtId="49" fontId="2" fillId="0" borderId="10" xfId="0" applyNumberFormat="1" applyFont="1" applyFill="1" applyBorder="1" applyAlignment="1">
      <alignment horizontal="center" vertical="top" wrapText="1"/>
    </xf>
    <xf numFmtId="174" fontId="1" fillId="0" borderId="10" xfId="0" applyNumberFormat="1" applyFont="1" applyFill="1" applyBorder="1" applyAlignment="1">
      <alignment horizontal="right" vertical="top" wrapText="1"/>
    </xf>
    <xf numFmtId="0" fontId="0" fillId="0" borderId="20" xfId="0" applyFont="1" applyFill="1" applyBorder="1" applyAlignment="1">
      <alignment/>
    </xf>
    <xf numFmtId="0" fontId="1" fillId="0" borderId="20" xfId="0" applyNumberFormat="1" applyFont="1" applyFill="1" applyBorder="1" applyAlignment="1">
      <alignment horizontal="center" vertical="top" wrapText="1"/>
    </xf>
    <xf numFmtId="0" fontId="0" fillId="0" borderId="18" xfId="0" applyFont="1" applyFill="1" applyBorder="1" applyAlignment="1">
      <alignment/>
    </xf>
    <xf numFmtId="0" fontId="1" fillId="0" borderId="18" xfId="0" applyNumberFormat="1" applyFont="1" applyFill="1" applyBorder="1" applyAlignment="1">
      <alignment horizontal="center" vertical="top" wrapText="1"/>
    </xf>
    <xf numFmtId="0" fontId="1" fillId="0" borderId="18" xfId="0" applyNumberFormat="1" applyFont="1" applyFill="1" applyBorder="1" applyAlignment="1">
      <alignment horizontal="left" vertical="top" wrapText="1"/>
    </xf>
    <xf numFmtId="192" fontId="1" fillId="0" borderId="14" xfId="0" applyNumberFormat="1" applyFont="1" applyFill="1" applyBorder="1" applyAlignment="1">
      <alignment horizontal="right" vertical="center" wrapText="1"/>
    </xf>
    <xf numFmtId="192" fontId="1" fillId="0" borderId="10" xfId="0" applyNumberFormat="1" applyFont="1" applyFill="1" applyBorder="1" applyAlignment="1">
      <alignment horizontal="right" vertical="center" wrapText="1"/>
    </xf>
    <xf numFmtId="192" fontId="1" fillId="0" borderId="16" xfId="0" applyNumberFormat="1" applyFont="1" applyFill="1" applyBorder="1" applyAlignment="1">
      <alignment horizontal="right" vertical="center" wrapText="1"/>
    </xf>
    <xf numFmtId="192" fontId="1" fillId="0" borderId="12" xfId="0" applyNumberFormat="1" applyFont="1" applyFill="1" applyBorder="1" applyAlignment="1">
      <alignment horizontal="right" vertical="center" wrapText="1"/>
    </xf>
    <xf numFmtId="192" fontId="2" fillId="0" borderId="24" xfId="0" applyNumberFormat="1" applyFont="1" applyFill="1" applyBorder="1" applyAlignment="1">
      <alignment horizontal="right" vertical="top" wrapText="1"/>
    </xf>
    <xf numFmtId="192" fontId="2" fillId="0" borderId="10" xfId="0" applyNumberFormat="1" applyFont="1" applyFill="1" applyBorder="1" applyAlignment="1">
      <alignment horizontal="right" vertical="top" wrapText="1"/>
    </xf>
    <xf numFmtId="49" fontId="1" fillId="0" borderId="10" xfId="0" applyNumberFormat="1" applyFont="1" applyFill="1" applyBorder="1" applyAlignment="1">
      <alignment horizontal="center" vertical="top"/>
    </xf>
    <xf numFmtId="192" fontId="2" fillId="0" borderId="14" xfId="0" applyNumberFormat="1" applyFont="1" applyFill="1" applyBorder="1" applyAlignment="1">
      <alignment horizontal="right" vertical="top" wrapText="1"/>
    </xf>
    <xf numFmtId="49" fontId="1" fillId="0" borderId="19" xfId="0" applyNumberFormat="1" applyFont="1" applyFill="1" applyBorder="1" applyAlignment="1">
      <alignment horizontal="center" vertical="top"/>
    </xf>
    <xf numFmtId="49" fontId="1" fillId="0" borderId="19" xfId="0" applyNumberFormat="1" applyFont="1" applyFill="1" applyBorder="1" applyAlignment="1">
      <alignment horizontal="center" vertical="top" wrapText="1"/>
    </xf>
    <xf numFmtId="192" fontId="2" fillId="0" borderId="25" xfId="0" applyNumberFormat="1" applyFont="1" applyFill="1" applyBorder="1" applyAlignment="1">
      <alignment horizontal="right" vertical="top" wrapText="1"/>
    </xf>
    <xf numFmtId="192" fontId="2" fillId="0" borderId="18" xfId="0" applyNumberFormat="1" applyFont="1" applyFill="1" applyBorder="1" applyAlignment="1">
      <alignment horizontal="right" vertical="top" wrapText="1"/>
    </xf>
    <xf numFmtId="0" fontId="1" fillId="0" borderId="10" xfId="0" applyFont="1" applyFill="1" applyBorder="1" applyAlignment="1">
      <alignment horizontal="left" vertical="top"/>
    </xf>
    <xf numFmtId="49" fontId="1" fillId="0" borderId="10" xfId="0" applyNumberFormat="1" applyFont="1" applyFill="1" applyBorder="1" applyAlignment="1">
      <alignment horizontal="center"/>
    </xf>
    <xf numFmtId="174" fontId="2" fillId="0" borderId="10" xfId="0" applyNumberFormat="1" applyFont="1" applyFill="1" applyBorder="1" applyAlignment="1">
      <alignment horizontal="center" vertical="top" wrapText="1"/>
    </xf>
    <xf numFmtId="174" fontId="1" fillId="0" borderId="10" xfId="0" applyNumberFormat="1" applyFont="1" applyFill="1" applyBorder="1" applyAlignment="1">
      <alignment vertical="top" wrapText="1"/>
    </xf>
    <xf numFmtId="174" fontId="1" fillId="0" borderId="10" xfId="0" applyNumberFormat="1" applyFont="1" applyFill="1" applyBorder="1" applyAlignment="1">
      <alignment horizontal="left" vertical="top" wrapText="1"/>
    </xf>
    <xf numFmtId="174" fontId="2" fillId="0" borderId="12" xfId="0" applyNumberFormat="1" applyFont="1" applyFill="1" applyBorder="1" applyAlignment="1">
      <alignment horizontal="center" vertical="top" wrapText="1"/>
    </xf>
    <xf numFmtId="0" fontId="2" fillId="0" borderId="12" xfId="0" applyNumberFormat="1" applyFont="1" applyFill="1" applyBorder="1" applyAlignment="1">
      <alignment horizontal="left" vertical="top"/>
    </xf>
    <xf numFmtId="172" fontId="1" fillId="0" borderId="12" xfId="0" applyNumberFormat="1" applyFont="1" applyFill="1" applyBorder="1" applyAlignment="1">
      <alignment horizontal="right" vertical="top"/>
    </xf>
    <xf numFmtId="174" fontId="1" fillId="0" borderId="12" xfId="0" applyNumberFormat="1" applyFont="1" applyFill="1" applyBorder="1" applyAlignment="1">
      <alignment vertical="top" wrapText="1"/>
    </xf>
    <xf numFmtId="174" fontId="1" fillId="0" borderId="12" xfId="0" applyNumberFormat="1" applyFont="1" applyFill="1" applyBorder="1" applyAlignment="1">
      <alignment horizontal="left" vertical="top" wrapText="1"/>
    </xf>
    <xf numFmtId="0" fontId="2"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9"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5" fillId="0" borderId="10" xfId="0" applyFont="1" applyFill="1" applyBorder="1" applyAlignment="1">
      <alignment vertical="center" wrapText="1"/>
    </xf>
    <xf numFmtId="0" fontId="55"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172" fontId="56" fillId="0" borderId="10" xfId="0" applyNumberFormat="1" applyFont="1" applyFill="1" applyBorder="1" applyAlignment="1">
      <alignment horizontal="right" vertical="center" wrapText="1"/>
    </xf>
    <xf numFmtId="0" fontId="54" fillId="0" borderId="10" xfId="0" applyFont="1" applyFill="1" applyBorder="1" applyAlignment="1">
      <alignment vertical="center" wrapText="1"/>
    </xf>
    <xf numFmtId="0" fontId="54" fillId="0" borderId="10" xfId="0" applyNumberFormat="1" applyFont="1" applyFill="1" applyBorder="1" applyAlignment="1">
      <alignment horizontal="center" vertical="center" wrapText="1"/>
    </xf>
    <xf numFmtId="49" fontId="54" fillId="0" borderId="10" xfId="0" applyNumberFormat="1" applyFont="1" applyFill="1" applyBorder="1" applyAlignment="1">
      <alignment vertical="center" wrapText="1"/>
    </xf>
    <xf numFmtId="49" fontId="55" fillId="0" borderId="10" xfId="0" applyNumberFormat="1" applyFont="1" applyFill="1" applyBorder="1" applyAlignment="1">
      <alignment vertical="center" wrapText="1"/>
    </xf>
    <xf numFmtId="174" fontId="1" fillId="0" borderId="10" xfId="0" applyNumberFormat="1" applyFont="1" applyFill="1" applyBorder="1" applyAlignment="1">
      <alignment horizontal="center" vertical="center" wrapText="1"/>
    </xf>
    <xf numFmtId="4" fontId="54" fillId="0" borderId="10" xfId="0" applyNumberFormat="1" applyFont="1" applyFill="1" applyBorder="1" applyAlignment="1">
      <alignment vertical="center" wrapText="1"/>
    </xf>
    <xf numFmtId="0" fontId="55" fillId="0" borderId="10" xfId="0" applyNumberFormat="1" applyFont="1" applyFill="1" applyBorder="1" applyAlignment="1">
      <alignment horizontal="left" vertical="center" wrapText="1"/>
    </xf>
    <xf numFmtId="49" fontId="55" fillId="0" borderId="10" xfId="0" applyNumberFormat="1" applyFont="1" applyFill="1" applyBorder="1" applyAlignment="1">
      <alignment horizontal="left" vertical="center" wrapText="1"/>
    </xf>
    <xf numFmtId="0" fontId="1" fillId="0" borderId="10" xfId="0" applyFont="1" applyFill="1" applyBorder="1" applyAlignment="1">
      <alignment vertical="center" wrapText="1"/>
    </xf>
    <xf numFmtId="0" fontId="8" fillId="0" borderId="10" xfId="0" applyFont="1" applyFill="1" applyBorder="1" applyAlignment="1">
      <alignment horizontal="center" vertical="center" wrapText="1"/>
    </xf>
    <xf numFmtId="4" fontId="8" fillId="0" borderId="10" xfId="0" applyNumberFormat="1" applyFont="1" applyFill="1" applyBorder="1" applyAlignment="1">
      <alignment vertical="center" wrapText="1"/>
    </xf>
    <xf numFmtId="49" fontId="1" fillId="0" borderId="10" xfId="0" applyNumberFormat="1" applyFont="1" applyFill="1" applyBorder="1" applyAlignment="1">
      <alignment horizontal="left" vertical="center" wrapText="1"/>
    </xf>
    <xf numFmtId="0" fontId="55" fillId="0" borderId="10" xfId="0" applyFont="1" applyFill="1" applyBorder="1" applyAlignment="1">
      <alignment horizontal="left" vertical="center" wrapText="1"/>
    </xf>
    <xf numFmtId="14" fontId="56"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172" fontId="57" fillId="0" borderId="10" xfId="0" applyNumberFormat="1" applyFont="1" applyFill="1" applyBorder="1" applyAlignment="1">
      <alignment horizontal="right" vertical="center" wrapText="1"/>
    </xf>
    <xf numFmtId="0" fontId="1" fillId="0" borderId="10" xfId="0" applyNumberFormat="1" applyFont="1" applyFill="1" applyBorder="1" applyAlignment="1">
      <alignment horizontal="left" vertical="center" wrapText="1"/>
    </xf>
    <xf numFmtId="4" fontId="55" fillId="0" borderId="10" xfId="0" applyNumberFormat="1" applyFont="1" applyFill="1" applyBorder="1" applyAlignment="1">
      <alignment vertical="center" wrapText="1"/>
    </xf>
    <xf numFmtId="0" fontId="55" fillId="0" borderId="10" xfId="0" applyFont="1" applyFill="1" applyBorder="1" applyAlignment="1">
      <alignment horizontal="center" vertical="center" wrapText="1"/>
    </xf>
    <xf numFmtId="4" fontId="56" fillId="0" borderId="10" xfId="0" applyNumberFormat="1" applyFont="1" applyFill="1" applyBorder="1" applyAlignment="1">
      <alignment horizontal="right" vertical="center" wrapText="1"/>
    </xf>
    <xf numFmtId="3" fontId="54" fillId="0" borderId="10" xfId="0" applyNumberFormat="1" applyFont="1" applyFill="1" applyBorder="1" applyAlignment="1">
      <alignment horizontal="left" vertical="center" wrapText="1"/>
    </xf>
    <xf numFmtId="14" fontId="1"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172" fontId="1" fillId="0" borderId="18" xfId="0" applyNumberFormat="1" applyFont="1" applyFill="1" applyBorder="1" applyAlignment="1">
      <alignment horizontal="right" vertical="top" wrapText="1"/>
    </xf>
    <xf numFmtId="172" fontId="2" fillId="0" borderId="18" xfId="0" applyNumberFormat="1" applyFont="1" applyFill="1" applyBorder="1" applyAlignment="1">
      <alignment horizontal="right" vertical="top" wrapText="1"/>
    </xf>
    <xf numFmtId="0" fontId="13" fillId="0" borderId="16" xfId="0" applyFont="1" applyFill="1" applyBorder="1" applyAlignment="1">
      <alignment horizontal="center" vertical="center" wrapText="1"/>
    </xf>
    <xf numFmtId="49" fontId="2" fillId="0" borderId="18" xfId="0" applyNumberFormat="1" applyFont="1" applyFill="1" applyBorder="1" applyAlignment="1">
      <alignment vertical="center" wrapText="1"/>
    </xf>
    <xf numFmtId="172" fontId="2" fillId="0" borderId="10" xfId="0" applyNumberFormat="1" applyFont="1" applyFill="1" applyBorder="1" applyAlignment="1">
      <alignment vertical="top" wrapText="1"/>
    </xf>
    <xf numFmtId="172" fontId="1" fillId="0" borderId="10" xfId="0" applyNumberFormat="1" applyFont="1" applyFill="1" applyBorder="1" applyAlignment="1">
      <alignment vertical="top" wrapText="1"/>
    </xf>
    <xf numFmtId="0" fontId="1" fillId="0" borderId="12" xfId="0" applyNumberFormat="1" applyFont="1" applyFill="1" applyBorder="1" applyAlignment="1">
      <alignment vertical="top" wrapText="1"/>
    </xf>
    <xf numFmtId="14" fontId="1" fillId="0" borderId="18" xfId="0" applyNumberFormat="1" applyFont="1" applyFill="1" applyBorder="1" applyAlignment="1">
      <alignment vertical="center" wrapText="1"/>
    </xf>
    <xf numFmtId="49" fontId="1" fillId="0" borderId="20"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top" wrapText="1"/>
    </xf>
    <xf numFmtId="0" fontId="0" fillId="0" borderId="19" xfId="0" applyFill="1" applyBorder="1" applyAlignment="1">
      <alignment horizontal="center" vertical="center" wrapText="1"/>
    </xf>
    <xf numFmtId="0" fontId="0" fillId="0" borderId="28" xfId="0" applyFill="1" applyBorder="1" applyAlignment="1">
      <alignment horizontal="center" vertical="center" wrapText="1"/>
    </xf>
    <xf numFmtId="49" fontId="1" fillId="0" borderId="18" xfId="0" applyNumberFormat="1" applyFont="1" applyFill="1" applyBorder="1" applyAlignment="1">
      <alignment vertical="top" wrapText="1"/>
    </xf>
    <xf numFmtId="0" fontId="2" fillId="0" borderId="16" xfId="0" applyNumberFormat="1" applyFont="1" applyFill="1" applyBorder="1" applyAlignment="1">
      <alignment vertical="top" wrapText="1"/>
    </xf>
    <xf numFmtId="0" fontId="2" fillId="0" borderId="17" xfId="0" applyNumberFormat="1" applyFont="1" applyFill="1" applyBorder="1" applyAlignment="1">
      <alignment vertical="top" wrapText="1"/>
    </xf>
    <xf numFmtId="0" fontId="2" fillId="0" borderId="15" xfId="0" applyNumberFormat="1" applyFont="1" applyFill="1" applyBorder="1" applyAlignment="1">
      <alignment vertical="top" wrapText="1"/>
    </xf>
    <xf numFmtId="49" fontId="2" fillId="0" borderId="14" xfId="0" applyNumberFormat="1" applyFont="1" applyFill="1" applyBorder="1" applyAlignment="1">
      <alignment vertical="center" wrapText="1"/>
    </xf>
    <xf numFmtId="172" fontId="1" fillId="33" borderId="10" xfId="0" applyNumberFormat="1" applyFont="1" applyFill="1" applyBorder="1" applyAlignment="1">
      <alignment vertical="top" wrapText="1"/>
    </xf>
    <xf numFmtId="186" fontId="2" fillId="33" borderId="10" xfId="63" applyNumberFormat="1" applyFont="1" applyFill="1" applyBorder="1" applyAlignment="1">
      <alignment horizontal="right" vertical="top" wrapText="1"/>
    </xf>
    <xf numFmtId="172" fontId="1" fillId="33" borderId="10" xfId="0" applyNumberFormat="1" applyFont="1" applyFill="1" applyBorder="1" applyAlignment="1">
      <alignment vertical="center" wrapText="1"/>
    </xf>
    <xf numFmtId="172" fontId="2" fillId="33" borderId="14" xfId="0" applyNumberFormat="1" applyFont="1" applyFill="1" applyBorder="1" applyAlignment="1">
      <alignment horizontal="right" vertical="center" wrapText="1"/>
    </xf>
    <xf numFmtId="172" fontId="2" fillId="33" borderId="10" xfId="0" applyNumberFormat="1" applyFont="1" applyFill="1" applyBorder="1" applyAlignment="1">
      <alignment vertical="center" wrapText="1"/>
    </xf>
    <xf numFmtId="0" fontId="1" fillId="0" borderId="10"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1" fillId="0" borderId="12"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18" xfId="0" applyNumberFormat="1" applyFont="1" applyFill="1" applyBorder="1" applyAlignment="1">
      <alignment horizontal="center" vertical="top" wrapText="1"/>
    </xf>
    <xf numFmtId="0" fontId="1" fillId="0" borderId="20" xfId="0" applyNumberFormat="1" applyFont="1" applyFill="1" applyBorder="1" applyAlignment="1">
      <alignment horizontal="left" vertical="top" wrapText="1"/>
    </xf>
    <xf numFmtId="0" fontId="2" fillId="0" borderId="21" xfId="0" applyNumberFormat="1" applyFont="1" applyFill="1" applyBorder="1" applyAlignment="1">
      <alignment horizontal="center" vertical="top" wrapText="1"/>
    </xf>
    <xf numFmtId="0" fontId="2" fillId="0" borderId="22"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2" fillId="0" borderId="19" xfId="0" applyNumberFormat="1"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wrapText="1"/>
    </xf>
    <xf numFmtId="0" fontId="2" fillId="0" borderId="29" xfId="0" applyNumberFormat="1" applyFont="1" applyFill="1" applyBorder="1" applyAlignment="1">
      <alignment horizontal="center" vertical="top" wrapText="1"/>
    </xf>
    <xf numFmtId="0" fontId="2" fillId="0" borderId="2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2" fillId="0" borderId="2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0" fillId="0" borderId="20" xfId="0" applyFill="1" applyBorder="1" applyAlignment="1">
      <alignment/>
    </xf>
    <xf numFmtId="0" fontId="0" fillId="0" borderId="18" xfId="0" applyFill="1" applyBorder="1" applyAlignment="1">
      <alignment/>
    </xf>
    <xf numFmtId="49" fontId="1" fillId="0" borderId="12"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192" fontId="1" fillId="0" borderId="12" xfId="0" applyNumberFormat="1" applyFont="1" applyFill="1" applyBorder="1" applyAlignment="1">
      <alignment horizontal="center" vertical="center" wrapText="1"/>
    </xf>
    <xf numFmtId="192" fontId="1" fillId="0" borderId="20" xfId="0" applyNumberFormat="1" applyFont="1" applyFill="1" applyBorder="1" applyAlignment="1">
      <alignment horizontal="center" vertical="center" wrapText="1"/>
    </xf>
    <xf numFmtId="192" fontId="1" fillId="0" borderId="18"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3" fontId="2" fillId="0" borderId="2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23" xfId="0" applyNumberFormat="1" applyFont="1" applyFill="1" applyBorder="1" applyAlignment="1">
      <alignment horizontal="right" vertical="center" wrapText="1"/>
    </xf>
    <xf numFmtId="49" fontId="2" fillId="0" borderId="24" xfId="0" applyNumberFormat="1" applyFont="1" applyFill="1" applyBorder="1" applyAlignment="1">
      <alignment horizontal="right" vertical="center" wrapText="1"/>
    </xf>
    <xf numFmtId="49" fontId="2" fillId="0" borderId="14" xfId="0" applyNumberFormat="1" applyFont="1" applyFill="1" applyBorder="1" applyAlignment="1">
      <alignment horizontal="right" vertical="center" wrapText="1"/>
    </xf>
    <xf numFmtId="192" fontId="1" fillId="0" borderId="10"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1" fillId="0" borderId="21" xfId="0" applyNumberFormat="1" applyFont="1" applyFill="1" applyBorder="1" applyAlignment="1">
      <alignment horizontal="left" vertical="top" wrapText="1"/>
    </xf>
    <xf numFmtId="49" fontId="1" fillId="0" borderId="22" xfId="0" applyNumberFormat="1" applyFont="1" applyFill="1" applyBorder="1" applyAlignment="1">
      <alignment horizontal="left" vertical="top" wrapText="1"/>
    </xf>
    <xf numFmtId="49" fontId="1" fillId="0" borderId="16" xfId="0" applyNumberFormat="1" applyFont="1" applyFill="1" applyBorder="1" applyAlignment="1">
      <alignment horizontal="left" vertical="top" wrapText="1"/>
    </xf>
    <xf numFmtId="49" fontId="1" fillId="0" borderId="19"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49" fontId="1" fillId="0" borderId="17" xfId="0" applyNumberFormat="1" applyFont="1" applyFill="1" applyBorder="1" applyAlignment="1">
      <alignment horizontal="left" vertical="top" wrapText="1"/>
    </xf>
    <xf numFmtId="49" fontId="1" fillId="0" borderId="29" xfId="0" applyNumberFormat="1" applyFont="1" applyFill="1" applyBorder="1" applyAlignment="1">
      <alignment horizontal="left" vertical="top" wrapText="1"/>
    </xf>
    <xf numFmtId="49" fontId="1" fillId="0" borderId="25" xfId="0" applyNumberFormat="1"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 fillId="0" borderId="21" xfId="0" applyNumberFormat="1" applyFont="1" applyFill="1" applyBorder="1" applyAlignment="1">
      <alignment horizontal="left" vertical="top" wrapText="1"/>
    </xf>
    <xf numFmtId="0" fontId="1" fillId="0" borderId="22" xfId="0" applyNumberFormat="1" applyFont="1" applyFill="1" applyBorder="1" applyAlignment="1">
      <alignment horizontal="left" vertical="top" wrapText="1"/>
    </xf>
    <xf numFmtId="0" fontId="1" fillId="0" borderId="16" xfId="0" applyNumberFormat="1" applyFont="1" applyFill="1" applyBorder="1" applyAlignment="1">
      <alignment horizontal="left" vertical="top" wrapText="1"/>
    </xf>
    <xf numFmtId="0" fontId="1" fillId="0" borderId="19"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0" fontId="1" fillId="0" borderId="29" xfId="0" applyNumberFormat="1" applyFont="1" applyFill="1" applyBorder="1" applyAlignment="1">
      <alignment horizontal="left" vertical="top" wrapText="1"/>
    </xf>
    <xf numFmtId="0" fontId="1" fillId="0" borderId="25" xfId="0" applyNumberFormat="1" applyFont="1" applyFill="1" applyBorder="1" applyAlignment="1">
      <alignment horizontal="left" vertical="top" wrapText="1"/>
    </xf>
    <xf numFmtId="0" fontId="1" fillId="0" borderId="15" xfId="0" applyNumberFormat="1" applyFont="1" applyFill="1" applyBorder="1" applyAlignment="1">
      <alignment horizontal="left" vertical="top" wrapText="1"/>
    </xf>
    <xf numFmtId="0"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17" xfId="0" applyNumberFormat="1" applyFont="1" applyFill="1" applyBorder="1" applyAlignment="1">
      <alignment horizontal="left" vertical="center" wrapText="1"/>
    </xf>
    <xf numFmtId="49" fontId="2" fillId="0" borderId="29" xfId="0" applyNumberFormat="1" applyFont="1" applyFill="1" applyBorder="1" applyAlignment="1">
      <alignment horizontal="left" vertical="center" wrapText="1"/>
    </xf>
    <xf numFmtId="49" fontId="2" fillId="0" borderId="25"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0" fontId="1" fillId="0" borderId="12" xfId="54" applyFont="1" applyFill="1" applyBorder="1" applyAlignment="1">
      <alignment horizontal="left" vertical="center" wrapText="1"/>
      <protection/>
    </xf>
    <xf numFmtId="0" fontId="1" fillId="0" borderId="20" xfId="54" applyFont="1" applyFill="1" applyBorder="1" applyAlignment="1">
      <alignment horizontal="left" vertical="center" wrapText="1"/>
      <protection/>
    </xf>
    <xf numFmtId="0" fontId="1" fillId="0" borderId="18" xfId="54" applyFont="1" applyFill="1" applyBorder="1" applyAlignment="1">
      <alignment horizontal="left" vertical="center" wrapText="1"/>
      <protection/>
    </xf>
    <xf numFmtId="49" fontId="1" fillId="0" borderId="20" xfId="0" applyNumberFormat="1" applyFont="1" applyFill="1" applyBorder="1" applyAlignment="1">
      <alignment horizontal="center" vertical="top" wrapText="1"/>
    </xf>
    <xf numFmtId="49" fontId="1" fillId="0" borderId="18" xfId="0" applyNumberFormat="1" applyFont="1" applyFill="1" applyBorder="1" applyAlignment="1">
      <alignment horizontal="center" vertical="top" wrapText="1"/>
    </xf>
    <xf numFmtId="0" fontId="1" fillId="0" borderId="12" xfId="54" applyFont="1" applyFill="1" applyBorder="1" applyAlignment="1">
      <alignment horizontal="left" vertical="top" wrapText="1"/>
      <protection/>
    </xf>
    <xf numFmtId="0" fontId="1" fillId="0" borderId="20" xfId="54" applyFont="1" applyFill="1" applyBorder="1" applyAlignment="1">
      <alignment horizontal="left" vertical="top" wrapText="1"/>
      <protection/>
    </xf>
    <xf numFmtId="49" fontId="1" fillId="0" borderId="12" xfId="0" applyNumberFormat="1" applyFont="1" applyFill="1" applyBorder="1" applyAlignment="1">
      <alignment horizontal="center" vertical="top" wrapText="1"/>
    </xf>
    <xf numFmtId="49" fontId="1" fillId="0" borderId="12" xfId="0" applyNumberFormat="1" applyFont="1" applyFill="1" applyBorder="1" applyAlignment="1">
      <alignment horizontal="left" vertical="top" wrapText="1"/>
    </xf>
    <xf numFmtId="49" fontId="1" fillId="0" borderId="20" xfId="0" applyNumberFormat="1" applyFont="1" applyFill="1" applyBorder="1" applyAlignment="1">
      <alignment horizontal="left" vertical="top" wrapText="1"/>
    </xf>
    <xf numFmtId="0" fontId="1" fillId="0" borderId="18" xfId="54" applyFont="1" applyFill="1" applyBorder="1" applyAlignment="1">
      <alignment horizontal="left" vertical="top" wrapText="1"/>
      <protection/>
    </xf>
    <xf numFmtId="49" fontId="14" fillId="0" borderId="12" xfId="0" applyNumberFormat="1" applyFont="1" applyFill="1" applyBorder="1" applyAlignment="1">
      <alignment horizontal="center" vertical="center" wrapText="1"/>
    </xf>
    <xf numFmtId="49" fontId="14" fillId="0" borderId="20"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0" fontId="1" fillId="0" borderId="12" xfId="54" applyFont="1" applyFill="1" applyBorder="1" applyAlignment="1">
      <alignment vertical="center" wrapText="1"/>
      <protection/>
    </xf>
    <xf numFmtId="0" fontId="1" fillId="0" borderId="20" xfId="54" applyFont="1" applyFill="1" applyBorder="1" applyAlignment="1">
      <alignment vertical="center" wrapText="1"/>
      <protection/>
    </xf>
    <xf numFmtId="0" fontId="1" fillId="0" borderId="18" xfId="54" applyFont="1" applyFill="1" applyBorder="1" applyAlignment="1">
      <alignment vertical="center" wrapText="1"/>
      <protection/>
    </xf>
    <xf numFmtId="49" fontId="14"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20" xfId="0" applyNumberFormat="1"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49" fontId="1" fillId="0" borderId="23" xfId="0" applyNumberFormat="1" applyFont="1" applyFill="1" applyBorder="1" applyAlignment="1">
      <alignment horizontal="center" vertical="center" wrapText="1"/>
    </xf>
    <xf numFmtId="49" fontId="1" fillId="0" borderId="12" xfId="0" applyNumberFormat="1" applyFont="1" applyFill="1" applyBorder="1" applyAlignment="1">
      <alignment horizontal="left" vertical="center" wrapText="1"/>
    </xf>
    <xf numFmtId="0" fontId="1" fillId="0" borderId="12" xfId="0" applyNumberFormat="1" applyFont="1" applyFill="1" applyBorder="1" applyAlignment="1">
      <alignment vertical="center" wrapText="1"/>
    </xf>
    <xf numFmtId="0" fontId="1" fillId="0" borderId="20" xfId="0" applyNumberFormat="1" applyFont="1" applyFill="1" applyBorder="1" applyAlignment="1">
      <alignment vertical="center" wrapText="1"/>
    </xf>
    <xf numFmtId="0" fontId="1" fillId="0" borderId="18" xfId="0" applyNumberFormat="1" applyFont="1" applyFill="1" applyBorder="1" applyAlignment="1">
      <alignment vertical="center" wrapText="1"/>
    </xf>
    <xf numFmtId="49" fontId="1" fillId="0" borderId="30"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0" fontId="0" fillId="0" borderId="31" xfId="0" applyFill="1" applyBorder="1" applyAlignment="1">
      <alignment horizontal="center" vertical="center" wrapText="1"/>
    </xf>
    <xf numFmtId="0" fontId="57" fillId="0" borderId="14"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4" xfId="0" applyFill="1" applyBorder="1" applyAlignment="1">
      <alignment horizontal="left" vertical="center" wrapText="1"/>
    </xf>
    <xf numFmtId="49" fontId="2" fillId="0" borderId="10" xfId="0" applyNumberFormat="1" applyFont="1" applyFill="1" applyBorder="1" applyAlignment="1">
      <alignment horizontal="right" vertical="center" wrapText="1"/>
    </xf>
    <xf numFmtId="0" fontId="0" fillId="0" borderId="20" xfId="0" applyFill="1" applyBorder="1" applyAlignment="1">
      <alignment horizontal="center" vertical="center" wrapText="1"/>
    </xf>
    <xf numFmtId="0" fontId="0" fillId="0" borderId="18" xfId="0" applyFill="1" applyBorder="1" applyAlignment="1">
      <alignment horizontal="center" vertical="center" wrapText="1"/>
    </xf>
    <xf numFmtId="0" fontId="59" fillId="0" borderId="15" xfId="0" applyFont="1" applyFill="1" applyBorder="1" applyAlignment="1">
      <alignment horizontal="left" vertical="center" wrapText="1"/>
    </xf>
    <xf numFmtId="0" fontId="45" fillId="0" borderId="18"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0" fillId="0" borderId="28" xfId="0" applyFill="1" applyBorder="1" applyAlignment="1">
      <alignment horizontal="center" vertical="center" wrapText="1"/>
    </xf>
    <xf numFmtId="2" fontId="6" fillId="0" borderId="32" xfId="0" applyNumberFormat="1" applyFont="1" applyFill="1" applyBorder="1" applyAlignment="1">
      <alignment horizontal="left" vertical="center" wrapText="1"/>
    </xf>
    <xf numFmtId="0" fontId="0" fillId="0" borderId="33" xfId="0" applyFill="1" applyBorder="1" applyAlignment="1">
      <alignment horizontal="left" vertical="center" wrapText="1"/>
    </xf>
    <xf numFmtId="0" fontId="0" fillId="0" borderId="34" xfId="0" applyFill="1" applyBorder="1" applyAlignment="1">
      <alignment horizontal="left" vertical="center" wrapText="1"/>
    </xf>
    <xf numFmtId="49" fontId="8" fillId="0" borderId="13" xfId="0" applyNumberFormat="1" applyFont="1" applyFill="1" applyBorder="1" applyAlignment="1">
      <alignment horizontal="center" vertical="center" wrapText="1"/>
    </xf>
    <xf numFmtId="49" fontId="8" fillId="0" borderId="35" xfId="0" applyNumberFormat="1" applyFont="1" applyFill="1" applyBorder="1" applyAlignment="1">
      <alignment horizontal="center" vertical="center" wrapText="1"/>
    </xf>
    <xf numFmtId="49" fontId="8" fillId="0" borderId="36" xfId="0" applyNumberFormat="1"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2" fontId="54" fillId="0" borderId="12" xfId="0" applyNumberFormat="1" applyFont="1" applyFill="1" applyBorder="1" applyAlignment="1">
      <alignment horizontal="center" vertical="center" wrapText="1"/>
    </xf>
    <xf numFmtId="2" fontId="0" fillId="0" borderId="20" xfId="0" applyNumberFormat="1" applyFill="1" applyBorder="1" applyAlignment="1">
      <alignment horizontal="center" vertical="center" wrapText="1"/>
    </xf>
    <xf numFmtId="2" fontId="0" fillId="0" borderId="18" xfId="0" applyNumberFormat="1" applyFill="1" applyBorder="1" applyAlignment="1">
      <alignment horizontal="center" vertical="center" wrapText="1"/>
    </xf>
    <xf numFmtId="49" fontId="2" fillId="0" borderId="14" xfId="0" applyNumberFormat="1" applyFont="1" applyFill="1" applyBorder="1" applyAlignment="1">
      <alignment horizontal="left" vertical="center" wrapText="1"/>
    </xf>
    <xf numFmtId="0" fontId="1" fillId="0" borderId="12"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14" fontId="1" fillId="0" borderId="12" xfId="0" applyNumberFormat="1" applyFont="1" applyFill="1" applyBorder="1" applyAlignment="1">
      <alignment horizontal="center" vertical="top" wrapText="1"/>
    </xf>
    <xf numFmtId="14" fontId="1" fillId="0" borderId="20" xfId="0" applyNumberFormat="1" applyFont="1" applyFill="1" applyBorder="1" applyAlignment="1">
      <alignment horizontal="center" vertical="top" wrapText="1"/>
    </xf>
    <xf numFmtId="14" fontId="1" fillId="0" borderId="18" xfId="0" applyNumberFormat="1" applyFont="1" applyFill="1" applyBorder="1" applyAlignment="1">
      <alignment horizontal="center" vertical="top" wrapText="1"/>
    </xf>
    <xf numFmtId="0" fontId="1" fillId="0" borderId="12" xfId="0" applyFont="1" applyFill="1" applyBorder="1" applyAlignment="1">
      <alignment horizontal="center" vertical="top"/>
    </xf>
    <xf numFmtId="0" fontId="1" fillId="0" borderId="20" xfId="0" applyFont="1" applyFill="1" applyBorder="1" applyAlignment="1">
      <alignment horizontal="center" vertical="top"/>
    </xf>
    <xf numFmtId="0" fontId="1" fillId="0" borderId="18" xfId="0" applyFont="1" applyFill="1" applyBorder="1" applyAlignment="1">
      <alignment horizontal="center" vertical="top"/>
    </xf>
    <xf numFmtId="195" fontId="1" fillId="0" borderId="12" xfId="0" applyNumberFormat="1" applyFont="1" applyFill="1" applyBorder="1" applyAlignment="1">
      <alignment horizontal="center" vertical="center" wrapText="1"/>
    </xf>
    <xf numFmtId="195" fontId="1" fillId="0" borderId="20" xfId="0" applyNumberFormat="1" applyFont="1" applyFill="1" applyBorder="1" applyAlignment="1">
      <alignment horizontal="center" vertical="center" wrapText="1"/>
    </xf>
    <xf numFmtId="195" fontId="1" fillId="0" borderId="18"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0" fontId="1" fillId="0" borderId="10" xfId="0" applyNumberFormat="1" applyFont="1" applyFill="1" applyBorder="1" applyAlignment="1">
      <alignment horizontal="right" vertical="top" wrapText="1"/>
    </xf>
    <xf numFmtId="0" fontId="0" fillId="0" borderId="20" xfId="0" applyFont="1" applyFill="1" applyBorder="1" applyAlignment="1">
      <alignment horizontal="left" vertical="top" wrapText="1"/>
    </xf>
    <xf numFmtId="0" fontId="0" fillId="0" borderId="18" xfId="0" applyFont="1" applyFill="1" applyBorder="1" applyAlignment="1">
      <alignment horizontal="left" vertical="top" wrapText="1"/>
    </xf>
    <xf numFmtId="0" fontId="1" fillId="0" borderId="10" xfId="0" applyNumberFormat="1" applyFont="1" applyFill="1" applyBorder="1" applyAlignment="1">
      <alignment vertical="center" wrapText="1"/>
    </xf>
    <xf numFmtId="0" fontId="0" fillId="0" borderId="20" xfId="0" applyFont="1" applyFill="1" applyBorder="1" applyAlignment="1">
      <alignment/>
    </xf>
    <xf numFmtId="0" fontId="0" fillId="0" borderId="18" xfId="0" applyFont="1" applyFill="1" applyBorder="1" applyAlignment="1">
      <alignment/>
    </xf>
    <xf numFmtId="0" fontId="0" fillId="0" borderId="20" xfId="0" applyFont="1" applyFill="1" applyBorder="1" applyAlignment="1">
      <alignment horizontal="center" vertical="top"/>
    </xf>
    <xf numFmtId="0" fontId="0" fillId="0" borderId="18" xfId="0" applyFont="1" applyFill="1" applyBorder="1" applyAlignment="1">
      <alignment horizontal="center" vertical="top"/>
    </xf>
    <xf numFmtId="192" fontId="0" fillId="0" borderId="10" xfId="0" applyNumberFormat="1" applyFill="1" applyBorder="1" applyAlignment="1">
      <alignment horizontal="right" vertical="center"/>
    </xf>
    <xf numFmtId="0" fontId="1" fillId="0" borderId="21" xfId="0" applyNumberFormat="1" applyFont="1" applyFill="1" applyBorder="1" applyAlignment="1">
      <alignment vertical="center" wrapText="1"/>
    </xf>
    <xf numFmtId="0" fontId="1" fillId="0" borderId="22" xfId="0" applyNumberFormat="1" applyFont="1" applyFill="1" applyBorder="1" applyAlignment="1">
      <alignment vertical="center" wrapText="1"/>
    </xf>
    <xf numFmtId="0" fontId="1" fillId="0" borderId="16" xfId="0" applyNumberFormat="1" applyFont="1" applyFill="1" applyBorder="1" applyAlignment="1">
      <alignment vertical="center" wrapText="1"/>
    </xf>
    <xf numFmtId="0" fontId="1" fillId="0" borderId="19" xfId="0" applyNumberFormat="1" applyFont="1" applyFill="1" applyBorder="1" applyAlignment="1">
      <alignment vertical="center" wrapText="1"/>
    </xf>
    <xf numFmtId="0" fontId="1" fillId="0" borderId="0" xfId="0" applyNumberFormat="1" applyFont="1" applyFill="1" applyBorder="1" applyAlignment="1">
      <alignment vertical="center" wrapText="1"/>
    </xf>
    <xf numFmtId="0" fontId="1" fillId="0" borderId="17" xfId="0" applyNumberFormat="1" applyFont="1" applyFill="1" applyBorder="1" applyAlignment="1">
      <alignment vertical="center" wrapText="1"/>
    </xf>
    <xf numFmtId="0" fontId="1" fillId="0" borderId="29" xfId="0" applyNumberFormat="1" applyFont="1" applyFill="1" applyBorder="1" applyAlignment="1">
      <alignment vertical="center" wrapText="1"/>
    </xf>
    <xf numFmtId="0" fontId="1" fillId="0" borderId="25" xfId="0" applyNumberFormat="1" applyFont="1" applyFill="1" applyBorder="1" applyAlignment="1">
      <alignment vertical="center" wrapText="1"/>
    </xf>
    <xf numFmtId="0" fontId="1" fillId="0" borderId="15" xfId="0" applyNumberFormat="1" applyFont="1" applyFill="1" applyBorder="1" applyAlignment="1">
      <alignment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92" fontId="1" fillId="0" borderId="12" xfId="0" applyNumberFormat="1" applyFont="1" applyFill="1" applyBorder="1" applyAlignment="1">
      <alignment horizontal="right" vertical="center"/>
    </xf>
    <xf numFmtId="192" fontId="1" fillId="0" borderId="20" xfId="0" applyNumberFormat="1" applyFont="1" applyFill="1" applyBorder="1" applyAlignment="1">
      <alignment horizontal="right" vertical="center"/>
    </xf>
    <xf numFmtId="192" fontId="1" fillId="0" borderId="18" xfId="0" applyNumberFormat="1" applyFont="1" applyFill="1" applyBorder="1" applyAlignment="1">
      <alignment horizontal="right" vertical="center"/>
    </xf>
    <xf numFmtId="49" fontId="2" fillId="0" borderId="10" xfId="0" applyNumberFormat="1" applyFont="1" applyFill="1" applyBorder="1" applyAlignment="1">
      <alignment vertical="top" wrapText="1"/>
    </xf>
    <xf numFmtId="0" fontId="1" fillId="0" borderId="12" xfId="0" applyNumberFormat="1" applyFont="1" applyFill="1" applyBorder="1" applyAlignment="1">
      <alignment vertical="top" wrapText="1"/>
    </xf>
    <xf numFmtId="0" fontId="1" fillId="0" borderId="20" xfId="0" applyNumberFormat="1" applyFont="1" applyFill="1" applyBorder="1" applyAlignment="1">
      <alignment vertical="top" wrapText="1"/>
    </xf>
    <xf numFmtId="0" fontId="1" fillId="0" borderId="18" xfId="0" applyNumberFormat="1" applyFont="1" applyFill="1" applyBorder="1" applyAlignment="1">
      <alignment vertical="top" wrapText="1"/>
    </xf>
    <xf numFmtId="49" fontId="1" fillId="0" borderId="12" xfId="0" applyNumberFormat="1" applyFont="1" applyFill="1" applyBorder="1" applyAlignment="1">
      <alignment vertical="top" wrapText="1"/>
    </xf>
    <xf numFmtId="49" fontId="1" fillId="0" borderId="20" xfId="0" applyNumberFormat="1" applyFont="1" applyFill="1" applyBorder="1" applyAlignment="1">
      <alignment vertical="top" wrapText="1"/>
    </xf>
    <xf numFmtId="49" fontId="1" fillId="0" borderId="18" xfId="0" applyNumberFormat="1" applyFont="1" applyFill="1" applyBorder="1" applyAlignment="1">
      <alignment vertical="top" wrapText="1"/>
    </xf>
    <xf numFmtId="0" fontId="2" fillId="0" borderId="38" xfId="0" applyNumberFormat="1" applyFont="1" applyFill="1" applyBorder="1" applyAlignment="1">
      <alignment horizontal="left" vertical="top" wrapText="1"/>
    </xf>
    <xf numFmtId="0" fontId="2" fillId="0" borderId="39" xfId="0" applyNumberFormat="1" applyFont="1" applyFill="1" applyBorder="1" applyAlignment="1">
      <alignment horizontal="left" vertical="top" wrapText="1"/>
    </xf>
    <xf numFmtId="0" fontId="2" fillId="0" borderId="40" xfId="0" applyNumberFormat="1" applyFont="1" applyFill="1" applyBorder="1" applyAlignment="1">
      <alignment horizontal="left" vertical="top" wrapText="1"/>
    </xf>
    <xf numFmtId="0" fontId="2" fillId="0" borderId="41"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42" xfId="0" applyNumberFormat="1" applyFont="1" applyFill="1" applyBorder="1" applyAlignment="1">
      <alignment horizontal="left" vertical="top" wrapText="1"/>
    </xf>
    <xf numFmtId="0" fontId="2" fillId="0" borderId="43" xfId="0" applyNumberFormat="1" applyFont="1" applyFill="1" applyBorder="1" applyAlignment="1">
      <alignment horizontal="left" vertical="top" wrapText="1"/>
    </xf>
    <xf numFmtId="0" fontId="2" fillId="0" borderId="44" xfId="0" applyNumberFormat="1" applyFont="1" applyFill="1" applyBorder="1" applyAlignment="1">
      <alignment horizontal="left" vertical="top" wrapText="1"/>
    </xf>
    <xf numFmtId="0" fontId="2" fillId="0" borderId="45"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0" fontId="2" fillId="0" borderId="21" xfId="0" applyNumberFormat="1" applyFont="1" applyFill="1" applyBorder="1" applyAlignment="1">
      <alignment horizontal="left" vertical="top" wrapText="1"/>
    </xf>
    <xf numFmtId="0" fontId="2" fillId="0" borderId="22" xfId="0" applyNumberFormat="1" applyFont="1" applyFill="1" applyBorder="1" applyAlignment="1">
      <alignment horizontal="left" vertical="top" wrapText="1"/>
    </xf>
    <xf numFmtId="0" fontId="2" fillId="0" borderId="16" xfId="0" applyNumberFormat="1" applyFont="1" applyFill="1" applyBorder="1" applyAlignment="1">
      <alignment horizontal="left" vertical="top" wrapText="1"/>
    </xf>
    <xf numFmtId="0" fontId="2" fillId="0" borderId="19" xfId="0" applyNumberFormat="1" applyFont="1" applyFill="1" applyBorder="1" applyAlignment="1">
      <alignment horizontal="left" vertical="top" wrapText="1"/>
    </xf>
    <xf numFmtId="0" fontId="2" fillId="0" borderId="17" xfId="0" applyNumberFormat="1" applyFont="1" applyFill="1" applyBorder="1" applyAlignment="1">
      <alignment horizontal="left" vertical="top" wrapText="1"/>
    </xf>
    <xf numFmtId="0" fontId="2" fillId="0" borderId="29" xfId="0" applyNumberFormat="1" applyFont="1" applyFill="1" applyBorder="1" applyAlignment="1">
      <alignment horizontal="left" vertical="top" wrapText="1"/>
    </xf>
    <xf numFmtId="0" fontId="2" fillId="0" borderId="25" xfId="0" applyNumberFormat="1" applyFont="1" applyFill="1" applyBorder="1" applyAlignment="1">
      <alignment horizontal="left" vertical="top" wrapText="1"/>
    </xf>
    <xf numFmtId="0" fontId="2" fillId="0" borderId="15" xfId="0" applyNumberFormat="1" applyFont="1" applyFill="1" applyBorder="1" applyAlignment="1">
      <alignment horizontal="left" vertical="top" wrapText="1"/>
    </xf>
    <xf numFmtId="49" fontId="1"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0" fontId="0" fillId="0" borderId="18" xfId="0" applyFill="1" applyBorder="1" applyAlignment="1">
      <alignment horizontal="left" vertical="top"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49" fontId="2" fillId="0" borderId="46"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47"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 fillId="0" borderId="10" xfId="0" applyFont="1" applyFill="1" applyBorder="1" applyAlignment="1">
      <alignment horizontal="center" vertical="top"/>
    </xf>
    <xf numFmtId="0" fontId="2" fillId="0" borderId="46" xfId="0"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172" fontId="2" fillId="0" borderId="46" xfId="0" applyNumberFormat="1" applyFont="1" applyFill="1" applyBorder="1" applyAlignment="1">
      <alignment horizontal="center" vertical="center" wrapText="1"/>
    </xf>
    <xf numFmtId="0" fontId="2" fillId="0" borderId="0" xfId="0" applyNumberFormat="1" applyFont="1" applyFill="1" applyBorder="1" applyAlignment="1">
      <alignment horizontal="left" wrapText="1"/>
    </xf>
    <xf numFmtId="0" fontId="2" fillId="0" borderId="0" xfId="0" applyFont="1" applyFill="1" applyBorder="1" applyAlignment="1">
      <alignment horizontal="right" wrapText="1"/>
    </xf>
    <xf numFmtId="0" fontId="2" fillId="0" borderId="10" xfId="0" applyNumberFormat="1" applyFont="1" applyFill="1" applyBorder="1" applyAlignment="1">
      <alignment vertical="center" wrapText="1"/>
    </xf>
    <xf numFmtId="0" fontId="1" fillId="0" borderId="18" xfId="0" applyFont="1" applyFill="1" applyBorder="1" applyAlignment="1">
      <alignment horizontal="left" vertical="top" wrapText="1"/>
    </xf>
    <xf numFmtId="0" fontId="1" fillId="0" borderId="10" xfId="0" applyFont="1" applyFill="1" applyBorder="1" applyAlignment="1">
      <alignment horizontal="left" vertical="top" wrapText="1"/>
    </xf>
    <xf numFmtId="0" fontId="2" fillId="0" borderId="18" xfId="0" applyFont="1" applyFill="1" applyBorder="1" applyAlignment="1">
      <alignment horizontal="center" vertical="center" wrapText="1"/>
    </xf>
    <xf numFmtId="0" fontId="2" fillId="0" borderId="10" xfId="0" applyFont="1" applyFill="1" applyBorder="1" applyAlignment="1">
      <alignment horizontal="center" vertical="center" wrapText="1"/>
    </xf>
    <xf numFmtId="192" fontId="1" fillId="0" borderId="12" xfId="0" applyNumberFormat="1" applyFont="1" applyFill="1" applyBorder="1" applyAlignment="1">
      <alignment horizontal="left" vertical="center" wrapText="1"/>
    </xf>
    <xf numFmtId="192" fontId="1" fillId="0" borderId="20" xfId="0" applyNumberFormat="1" applyFont="1" applyFill="1" applyBorder="1" applyAlignment="1">
      <alignment horizontal="left" vertical="center" wrapText="1"/>
    </xf>
    <xf numFmtId="192" fontId="0" fillId="0" borderId="18" xfId="0" applyNumberFormat="1" applyFill="1" applyBorder="1" applyAlignment="1">
      <alignment horizontal="left" vertical="center" wrapText="1"/>
    </xf>
    <xf numFmtId="49" fontId="2" fillId="0" borderId="32"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wrapText="1"/>
    </xf>
    <xf numFmtId="49" fontId="2" fillId="0" borderId="48"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8" xfId="0" applyFont="1" applyFill="1" applyBorder="1" applyAlignment="1">
      <alignment horizontal="center" vertical="top" wrapText="1"/>
    </xf>
    <xf numFmtId="0" fontId="2" fillId="0" borderId="10" xfId="0" applyFont="1" applyFill="1" applyBorder="1" applyAlignment="1">
      <alignment horizontal="center" vertical="top" wrapText="1"/>
    </xf>
    <xf numFmtId="0" fontId="0" fillId="0" borderId="12" xfId="0" applyFill="1" applyBorder="1" applyAlignment="1">
      <alignment horizontal="center"/>
    </xf>
    <xf numFmtId="0" fontId="0" fillId="0" borderId="20" xfId="0" applyFill="1" applyBorder="1" applyAlignment="1">
      <alignment horizontal="center"/>
    </xf>
    <xf numFmtId="0" fontId="0" fillId="0" borderId="18" xfId="0" applyFill="1" applyBorder="1" applyAlignment="1">
      <alignment horizontal="center"/>
    </xf>
    <xf numFmtId="2" fontId="1" fillId="0" borderId="32" xfId="0" applyNumberFormat="1"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8" xfId="0" applyFill="1" applyBorder="1" applyAlignment="1">
      <alignment horizontal="left" vertical="top"/>
    </xf>
    <xf numFmtId="49" fontId="1" fillId="0" borderId="10" xfId="0" applyNumberFormat="1" applyFont="1" applyFill="1" applyBorder="1" applyAlignment="1">
      <alignment horizontal="center" vertical="top"/>
    </xf>
    <xf numFmtId="192" fontId="1" fillId="0" borderId="10" xfId="0" applyNumberFormat="1" applyFont="1" applyFill="1" applyBorder="1" applyAlignment="1">
      <alignment horizontal="right" vertical="center"/>
    </xf>
    <xf numFmtId="192" fontId="1" fillId="0" borderId="18" xfId="0" applyNumberFormat="1" applyFont="1" applyFill="1" applyBorder="1" applyAlignment="1">
      <alignment horizontal="left" vertical="center" wrapText="1"/>
    </xf>
    <xf numFmtId="192" fontId="0" fillId="0" borderId="12" xfId="0" applyNumberFormat="1" applyFill="1" applyBorder="1" applyAlignment="1">
      <alignment horizontal="right" vertical="center"/>
    </xf>
    <xf numFmtId="192" fontId="0" fillId="0" borderId="18" xfId="0" applyNumberFormat="1" applyFill="1" applyBorder="1" applyAlignment="1">
      <alignment horizontal="right" vertical="center"/>
    </xf>
    <xf numFmtId="192" fontId="0" fillId="0" borderId="20" xfId="0" applyNumberFormat="1" applyFill="1" applyBorder="1" applyAlignment="1">
      <alignment horizontal="right" vertical="center"/>
    </xf>
    <xf numFmtId="192" fontId="0" fillId="0" borderId="20" xfId="0" applyNumberFormat="1" applyFill="1" applyBorder="1" applyAlignment="1">
      <alignment horizontal="left" wrapText="1"/>
    </xf>
    <xf numFmtId="192" fontId="0" fillId="0" borderId="18" xfId="0" applyNumberFormat="1" applyFill="1" applyBorder="1" applyAlignment="1">
      <alignment horizontal="left" wrapText="1"/>
    </xf>
    <xf numFmtId="174" fontId="2" fillId="0" borderId="10" xfId="0" applyNumberFormat="1" applyFont="1" applyFill="1" applyBorder="1" applyAlignment="1">
      <alignment vertical="top" wrapText="1"/>
    </xf>
    <xf numFmtId="0" fontId="2" fillId="0" borderId="10" xfId="0" applyFont="1" applyFill="1" applyBorder="1" applyAlignment="1">
      <alignment vertical="top"/>
    </xf>
    <xf numFmtId="49" fontId="6" fillId="0" borderId="13" xfId="0" applyNumberFormat="1" applyFont="1" applyFill="1" applyBorder="1" applyAlignment="1">
      <alignment horizontal="left" vertical="center" wrapText="1"/>
    </xf>
    <xf numFmtId="49" fontId="2" fillId="0" borderId="35" xfId="0" applyNumberFormat="1" applyFont="1" applyFill="1" applyBorder="1" applyAlignment="1">
      <alignment horizontal="left" vertical="center" wrapText="1"/>
    </xf>
    <xf numFmtId="49" fontId="2" fillId="0" borderId="36" xfId="0" applyNumberFormat="1" applyFont="1" applyFill="1" applyBorder="1" applyAlignment="1">
      <alignment horizontal="left" vertical="center" wrapText="1"/>
    </xf>
    <xf numFmtId="0" fontId="17" fillId="0" borderId="12" xfId="0" applyNumberFormat="1" applyFont="1" applyFill="1" applyBorder="1" applyAlignment="1">
      <alignment horizontal="left" vertical="center" wrapText="1"/>
    </xf>
    <xf numFmtId="0" fontId="17" fillId="0" borderId="20" xfId="0" applyNumberFormat="1" applyFont="1" applyFill="1" applyBorder="1" applyAlignment="1">
      <alignment horizontal="left" vertical="center" wrapText="1"/>
    </xf>
    <xf numFmtId="0" fontId="17" fillId="0" borderId="18" xfId="0" applyNumberFormat="1" applyFont="1" applyFill="1" applyBorder="1" applyAlignment="1">
      <alignment horizontal="left" vertical="center" wrapText="1"/>
    </xf>
    <xf numFmtId="0" fontId="8" fillId="0" borderId="12"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18"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top" wrapText="1"/>
    </xf>
    <xf numFmtId="0" fontId="2" fillId="0" borderId="50" xfId="0" applyNumberFormat="1" applyFont="1" applyFill="1" applyBorder="1" applyAlignment="1">
      <alignment horizontal="left" vertical="top" wrapText="1"/>
    </xf>
    <xf numFmtId="0" fontId="2" fillId="0" borderId="51" xfId="0" applyNumberFormat="1" applyFont="1" applyFill="1" applyBorder="1" applyAlignment="1">
      <alignment horizontal="left" vertical="top" wrapText="1"/>
    </xf>
    <xf numFmtId="0" fontId="2" fillId="0" borderId="52" xfId="0" applyNumberFormat="1" applyFont="1" applyFill="1" applyBorder="1" applyAlignment="1">
      <alignment horizontal="left" vertical="top" wrapText="1"/>
    </xf>
    <xf numFmtId="0" fontId="2" fillId="0" borderId="53" xfId="0" applyNumberFormat="1" applyFont="1" applyFill="1" applyBorder="1" applyAlignment="1">
      <alignment horizontal="left" vertical="top" wrapText="1"/>
    </xf>
    <xf numFmtId="0" fontId="2" fillId="0" borderId="54" xfId="0" applyNumberFormat="1" applyFont="1" applyFill="1" applyBorder="1" applyAlignment="1">
      <alignment horizontal="left" vertical="top" wrapText="1"/>
    </xf>
    <xf numFmtId="0" fontId="2" fillId="0" borderId="55" xfId="0" applyNumberFormat="1" applyFont="1" applyFill="1" applyBorder="1" applyAlignment="1">
      <alignment horizontal="left" vertical="top" wrapText="1"/>
    </xf>
    <xf numFmtId="0" fontId="0" fillId="0" borderId="10" xfId="0" applyFill="1" applyBorder="1" applyAlignment="1">
      <alignment horizontal="center"/>
    </xf>
    <xf numFmtId="0" fontId="14" fillId="0" borderId="12" xfId="0" applyFont="1" applyFill="1" applyBorder="1" applyAlignment="1">
      <alignment horizontal="left" vertical="top" wrapText="1"/>
    </xf>
    <xf numFmtId="0" fontId="14" fillId="0" borderId="20" xfId="0" applyFont="1" applyFill="1" applyBorder="1" applyAlignment="1">
      <alignment horizontal="left" vertical="top" wrapText="1"/>
    </xf>
    <xf numFmtId="0" fontId="14" fillId="0" borderId="18" xfId="0" applyFont="1" applyFill="1" applyBorder="1" applyAlignment="1">
      <alignment horizontal="left" vertical="top" wrapText="1"/>
    </xf>
    <xf numFmtId="0" fontId="14" fillId="0" borderId="12" xfId="0" applyNumberFormat="1" applyFont="1" applyFill="1" applyBorder="1" applyAlignment="1">
      <alignment horizontal="left" vertical="center" wrapText="1"/>
    </xf>
    <xf numFmtId="0" fontId="14" fillId="0" borderId="20" xfId="0" applyNumberFormat="1" applyFont="1" applyFill="1" applyBorder="1" applyAlignment="1">
      <alignment horizontal="left" vertical="center" wrapText="1"/>
    </xf>
    <xf numFmtId="0" fontId="14" fillId="0" borderId="18" xfId="0" applyNumberFormat="1" applyFont="1" applyFill="1" applyBorder="1" applyAlignment="1">
      <alignment horizontal="left" vertical="center" wrapText="1"/>
    </xf>
    <xf numFmtId="0" fontId="0" fillId="0" borderId="10" xfId="0" applyFill="1" applyBorder="1" applyAlignment="1">
      <alignment/>
    </xf>
    <xf numFmtId="0" fontId="0" fillId="0" borderId="10" xfId="0"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49" fontId="2" fillId="0" borderId="21"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0" fontId="1" fillId="0" borderId="12" xfId="0" applyNumberFormat="1" applyFont="1" applyFill="1" applyBorder="1" applyAlignment="1">
      <alignment horizontal="left" vertical="top" wrapText="1" readingOrder="1"/>
    </xf>
    <xf numFmtId="0" fontId="0" fillId="0" borderId="20" xfId="0" applyNumberFormat="1" applyFill="1" applyBorder="1" applyAlignment="1">
      <alignment horizontal="left" vertical="top" wrapText="1" readingOrder="1"/>
    </xf>
    <xf numFmtId="0" fontId="0" fillId="0" borderId="18" xfId="0" applyNumberFormat="1" applyFill="1" applyBorder="1" applyAlignment="1">
      <alignment horizontal="left" vertical="top" wrapText="1" readingOrder="1"/>
    </xf>
    <xf numFmtId="0" fontId="0" fillId="0" borderId="20" xfId="0" applyNumberFormat="1" applyFill="1" applyBorder="1" applyAlignment="1">
      <alignment/>
    </xf>
    <xf numFmtId="0" fontId="0" fillId="0" borderId="18" xfId="0" applyNumberFormat="1" applyFill="1" applyBorder="1" applyAlignment="1">
      <alignment/>
    </xf>
    <xf numFmtId="195" fontId="1" fillId="0" borderId="10" xfId="0" applyNumberFormat="1" applyFont="1" applyFill="1" applyBorder="1" applyAlignment="1">
      <alignment horizontal="left" vertical="center" wrapText="1"/>
    </xf>
    <xf numFmtId="49" fontId="1" fillId="0" borderId="12" xfId="0" applyNumberFormat="1"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vertical="center" wrapText="1"/>
      <protection locked="0"/>
    </xf>
    <xf numFmtId="49" fontId="1" fillId="0" borderId="18" xfId="0" applyNumberFormat="1" applyFont="1" applyFill="1" applyBorder="1" applyAlignment="1" applyProtection="1">
      <alignment horizontal="center" vertical="center" wrapText="1"/>
      <protection locked="0"/>
    </xf>
    <xf numFmtId="49" fontId="2" fillId="0" borderId="21" xfId="0" applyNumberFormat="1" applyFont="1" applyFill="1" applyBorder="1" applyAlignment="1" applyProtection="1">
      <alignment horizontal="center" vertical="center" wrapText="1"/>
      <protection locked="0"/>
    </xf>
    <xf numFmtId="49" fontId="2" fillId="0" borderId="22" xfId="0" applyNumberFormat="1" applyFont="1" applyFill="1" applyBorder="1" applyAlignment="1" applyProtection="1">
      <alignment horizontal="center" vertical="center" wrapText="1"/>
      <protection locked="0"/>
    </xf>
    <xf numFmtId="49" fontId="2" fillId="0" borderId="16" xfId="0" applyNumberFormat="1" applyFont="1" applyFill="1" applyBorder="1" applyAlignment="1" applyProtection="1">
      <alignment horizontal="center" vertical="center" wrapText="1"/>
      <protection locked="0"/>
    </xf>
    <xf numFmtId="49" fontId="2" fillId="0" borderId="19"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49" fontId="2" fillId="0" borderId="17" xfId="0" applyNumberFormat="1" applyFont="1" applyFill="1" applyBorder="1" applyAlignment="1" applyProtection="1">
      <alignment horizontal="center" vertical="center" wrapText="1"/>
      <protection locked="0"/>
    </xf>
    <xf numFmtId="49" fontId="2" fillId="0" borderId="29" xfId="0" applyNumberFormat="1" applyFont="1" applyFill="1" applyBorder="1" applyAlignment="1" applyProtection="1">
      <alignment horizontal="center" vertical="center" wrapText="1"/>
      <protection locked="0"/>
    </xf>
    <xf numFmtId="49" fontId="2" fillId="0" borderId="25" xfId="0" applyNumberFormat="1" applyFont="1" applyFill="1" applyBorder="1" applyAlignment="1" applyProtection="1">
      <alignment horizontal="center" vertical="center" wrapText="1"/>
      <protection locked="0"/>
    </xf>
    <xf numFmtId="49" fontId="2" fillId="0" borderId="15" xfId="0" applyNumberFormat="1" applyFont="1" applyFill="1" applyBorder="1" applyAlignment="1" applyProtection="1">
      <alignment horizontal="center" vertical="center" wrapText="1"/>
      <protection locked="0"/>
    </xf>
    <xf numFmtId="0" fontId="2" fillId="0" borderId="37"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1" fillId="0" borderId="12" xfId="0" applyNumberFormat="1" applyFont="1" applyFill="1" applyBorder="1" applyAlignment="1">
      <alignment vertical="center" wrapText="1"/>
    </xf>
    <xf numFmtId="49" fontId="1" fillId="0" borderId="2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14" fontId="1" fillId="0" borderId="12" xfId="0" applyNumberFormat="1" applyFont="1" applyFill="1" applyBorder="1" applyAlignment="1">
      <alignment vertical="center" wrapText="1"/>
    </xf>
    <xf numFmtId="0" fontId="54" fillId="0" borderId="12" xfId="0" applyFont="1" applyFill="1" applyBorder="1" applyAlignment="1">
      <alignment horizontal="center" vertical="center" wrapText="1"/>
    </xf>
    <xf numFmtId="0" fontId="54" fillId="0" borderId="20" xfId="0" applyFont="1" applyFill="1" applyBorder="1" applyAlignment="1">
      <alignment horizontal="center" vertical="center" wrapText="1"/>
    </xf>
    <xf numFmtId="0" fontId="54" fillId="0" borderId="18" xfId="0" applyFont="1" applyFill="1" applyBorder="1" applyAlignment="1">
      <alignment horizontal="center" vertical="center" wrapText="1"/>
    </xf>
    <xf numFmtId="11" fontId="1" fillId="0" borderId="12" xfId="0" applyNumberFormat="1" applyFont="1" applyFill="1" applyBorder="1" applyAlignment="1">
      <alignment horizontal="left" vertical="center" wrapText="1"/>
    </xf>
    <xf numFmtId="11" fontId="1" fillId="0" borderId="20" xfId="0" applyNumberFormat="1" applyFont="1" applyFill="1" applyBorder="1" applyAlignment="1">
      <alignment horizontal="left" vertical="center" wrapText="1"/>
    </xf>
    <xf numFmtId="11" fontId="1" fillId="0" borderId="18" xfId="0" applyNumberFormat="1" applyFont="1" applyFill="1" applyBorder="1" applyAlignment="1">
      <alignment horizontal="left" vertical="center" wrapText="1"/>
    </xf>
    <xf numFmtId="0" fontId="0" fillId="0" borderId="10" xfId="0" applyFill="1" applyBorder="1" applyAlignment="1">
      <alignment horizontal="center" vertical="center" wrapText="1"/>
    </xf>
    <xf numFmtId="2" fontId="6" fillId="0" borderId="16" xfId="0" applyNumberFormat="1" applyFont="1" applyFill="1" applyBorder="1" applyAlignment="1">
      <alignment horizontal="left" vertical="center" wrapText="1"/>
    </xf>
    <xf numFmtId="0" fontId="0" fillId="0" borderId="17" xfId="0" applyFill="1" applyBorder="1" applyAlignment="1">
      <alignment horizontal="left" vertical="center" wrapText="1"/>
    </xf>
    <xf numFmtId="0" fontId="0" fillId="0" borderId="15" xfId="0" applyFill="1" applyBorder="1" applyAlignment="1">
      <alignment horizontal="left" vertical="center" wrapText="1"/>
    </xf>
    <xf numFmtId="49" fontId="54" fillId="0" borderId="12" xfId="0" applyNumberFormat="1" applyFont="1" applyFill="1" applyBorder="1" applyAlignment="1">
      <alignment horizontal="center" vertical="center" wrapText="1"/>
    </xf>
    <xf numFmtId="49" fontId="54" fillId="0" borderId="20" xfId="0" applyNumberFormat="1" applyFont="1" applyFill="1" applyBorder="1" applyAlignment="1">
      <alignment horizontal="center" vertical="center" wrapText="1"/>
    </xf>
    <xf numFmtId="49" fontId="54" fillId="0" borderId="18" xfId="0" applyNumberFormat="1" applyFont="1" applyFill="1" applyBorder="1" applyAlignment="1">
      <alignment horizontal="center" vertical="center" wrapText="1"/>
    </xf>
    <xf numFmtId="0" fontId="60" fillId="0" borderId="12" xfId="0" applyFont="1" applyFill="1" applyBorder="1" applyAlignment="1">
      <alignment horizontal="left" vertical="center" wrapText="1"/>
    </xf>
    <xf numFmtId="0" fontId="60" fillId="0" borderId="20" xfId="0" applyFont="1" applyFill="1" applyBorder="1" applyAlignment="1">
      <alignment horizontal="left" vertical="center" wrapText="1"/>
    </xf>
    <xf numFmtId="0" fontId="60" fillId="0" borderId="18" xfId="0" applyFont="1" applyFill="1" applyBorder="1" applyAlignment="1">
      <alignment horizontal="left" vertical="center" wrapText="1"/>
    </xf>
    <xf numFmtId="14" fontId="54" fillId="0" borderId="12"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0" fontId="2" fillId="0" borderId="22" xfId="0" applyNumberFormat="1" applyFont="1" applyFill="1" applyBorder="1" applyAlignment="1">
      <alignment horizontal="left" vertical="center" wrapText="1"/>
    </xf>
    <xf numFmtId="0" fontId="2" fillId="0" borderId="16"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17" xfId="0" applyNumberFormat="1" applyFont="1" applyFill="1" applyBorder="1" applyAlignment="1">
      <alignment horizontal="left" vertical="center" wrapText="1"/>
    </xf>
    <xf numFmtId="0" fontId="2" fillId="0" borderId="25" xfId="0" applyNumberFormat="1" applyFont="1" applyFill="1" applyBorder="1" applyAlignment="1">
      <alignment horizontal="left" vertical="center" wrapText="1"/>
    </xf>
    <xf numFmtId="0" fontId="2" fillId="0" borderId="15" xfId="0" applyNumberFormat="1" applyFont="1" applyFill="1" applyBorder="1" applyAlignment="1">
      <alignment horizontal="left" vertical="center" wrapText="1"/>
    </xf>
    <xf numFmtId="0" fontId="6" fillId="0" borderId="32" xfId="0" applyNumberFormat="1" applyFont="1" applyFill="1" applyBorder="1" applyAlignment="1">
      <alignment horizontal="left" vertical="center" wrapText="1"/>
    </xf>
    <xf numFmtId="0" fontId="2" fillId="0" borderId="33" xfId="0" applyNumberFormat="1" applyFont="1" applyFill="1" applyBorder="1" applyAlignment="1">
      <alignment horizontal="left" vertical="center" wrapText="1"/>
    </xf>
    <xf numFmtId="0" fontId="2" fillId="0" borderId="34" xfId="0" applyNumberFormat="1" applyFont="1" applyFill="1" applyBorder="1" applyAlignment="1">
      <alignment horizontal="left" vertical="center" wrapText="1"/>
    </xf>
    <xf numFmtId="49" fontId="1" fillId="0" borderId="22"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21" xfId="0" applyNumberFormat="1" applyFont="1" applyFill="1" applyBorder="1" applyAlignment="1">
      <alignment horizontal="right" vertical="center" wrapText="1"/>
    </xf>
    <xf numFmtId="49" fontId="2" fillId="0" borderId="22" xfId="0" applyNumberFormat="1" applyFont="1" applyFill="1" applyBorder="1" applyAlignment="1">
      <alignment horizontal="right" vertical="center" wrapText="1"/>
    </xf>
    <xf numFmtId="49" fontId="2" fillId="0" borderId="16" xfId="0" applyNumberFormat="1" applyFont="1" applyFill="1" applyBorder="1" applyAlignment="1">
      <alignment horizontal="right" vertical="center" wrapText="1"/>
    </xf>
    <xf numFmtId="0" fontId="2" fillId="0" borderId="58" xfId="0" applyNumberFormat="1" applyFont="1" applyFill="1" applyBorder="1" applyAlignment="1">
      <alignment horizontal="center" vertical="top" wrapText="1"/>
    </xf>
    <xf numFmtId="0" fontId="2" fillId="0" borderId="59" xfId="0" applyNumberFormat="1" applyFont="1" applyFill="1" applyBorder="1" applyAlignment="1">
      <alignment horizontal="center" vertical="top" wrapText="1"/>
    </xf>
    <xf numFmtId="0" fontId="2" fillId="0" borderId="41" xfId="0" applyNumberFormat="1" applyFont="1" applyFill="1" applyBorder="1" applyAlignment="1">
      <alignment horizontal="center" vertical="top" wrapText="1"/>
    </xf>
    <xf numFmtId="0" fontId="2" fillId="0" borderId="42" xfId="0" applyNumberFormat="1" applyFont="1" applyFill="1" applyBorder="1" applyAlignment="1">
      <alignment horizontal="center" vertical="top" wrapText="1"/>
    </xf>
    <xf numFmtId="0" fontId="2" fillId="0" borderId="43" xfId="0" applyNumberFormat="1" applyFont="1" applyFill="1" applyBorder="1" applyAlignment="1">
      <alignment horizontal="center" vertical="top" wrapText="1"/>
    </xf>
    <xf numFmtId="0" fontId="2" fillId="0" borderId="44" xfId="0" applyNumberFormat="1" applyFont="1" applyFill="1" applyBorder="1" applyAlignment="1">
      <alignment horizontal="center" vertical="top" wrapText="1"/>
    </xf>
    <xf numFmtId="0" fontId="2" fillId="0" borderId="45" xfId="0" applyNumberFormat="1" applyFont="1" applyFill="1" applyBorder="1" applyAlignment="1">
      <alignment horizontal="center" vertical="top" wrapText="1"/>
    </xf>
    <xf numFmtId="49" fontId="2" fillId="0" borderId="60" xfId="0" applyNumberFormat="1" applyFont="1" applyFill="1" applyBorder="1" applyAlignment="1">
      <alignment horizontal="center" vertical="top" wrapText="1"/>
    </xf>
    <xf numFmtId="49" fontId="2" fillId="0" borderId="61" xfId="0" applyNumberFormat="1" applyFont="1" applyFill="1" applyBorder="1" applyAlignment="1">
      <alignment horizontal="center" vertical="top" wrapText="1"/>
    </xf>
    <xf numFmtId="49" fontId="2" fillId="0" borderId="62" xfId="0" applyNumberFormat="1" applyFont="1" applyFill="1" applyBorder="1" applyAlignment="1">
      <alignment horizontal="center" vertical="top" wrapText="1"/>
    </xf>
    <xf numFmtId="49" fontId="2" fillId="0" borderId="63" xfId="0" applyNumberFormat="1" applyFont="1" applyFill="1" applyBorder="1" applyAlignment="1">
      <alignment horizontal="center" vertical="top" wrapText="1"/>
    </xf>
    <xf numFmtId="193" fontId="2" fillId="0" borderId="64" xfId="0" applyNumberFormat="1" applyFont="1" applyFill="1" applyBorder="1" applyAlignment="1">
      <alignment horizontal="right" vertical="center" wrapText="1"/>
    </xf>
    <xf numFmtId="194" fontId="2" fillId="0" borderId="64" xfId="0" applyNumberFormat="1" applyFont="1" applyFill="1" applyBorder="1" applyAlignment="1">
      <alignment horizontal="right" vertical="center" wrapText="1"/>
    </xf>
    <xf numFmtId="193" fontId="2" fillId="0" borderId="45" xfId="0" applyNumberFormat="1" applyFont="1" applyFill="1" applyBorder="1" applyAlignment="1">
      <alignment horizontal="right" vertical="top" wrapText="1"/>
    </xf>
    <xf numFmtId="194" fontId="2" fillId="0" borderId="43" xfId="0" applyNumberFormat="1" applyFont="1" applyFill="1" applyBorder="1" applyAlignment="1">
      <alignment horizontal="right" vertical="center" wrapText="1"/>
    </xf>
    <xf numFmtId="0" fontId="2" fillId="0" borderId="0" xfId="0" applyFont="1" applyFill="1" applyBorder="1" applyAlignment="1">
      <alignment horizontal="center" vertical="top" wrapText="1"/>
    </xf>
    <xf numFmtId="172" fontId="1" fillId="0" borderId="0" xfId="0" applyNumberFormat="1" applyFont="1" applyFill="1" applyBorder="1" applyAlignment="1">
      <alignment horizontal="right" vertical="top" wrapText="1"/>
    </xf>
    <xf numFmtId="0" fontId="1" fillId="0" borderId="0" xfId="0" applyFont="1" applyFill="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2"/>
    <pageSetUpPr fitToPage="1"/>
  </sheetPr>
  <dimension ref="A1:L694"/>
  <sheetViews>
    <sheetView tabSelected="1" view="pageBreakPreview" zoomScale="85" zoomScaleNormal="85" zoomScaleSheetLayoutView="85" workbookViewId="0" topLeftCell="A679">
      <selection activeCell="B685" sqref="B685:B687"/>
    </sheetView>
  </sheetViews>
  <sheetFormatPr defaultColWidth="9.00390625" defaultRowHeight="12.75"/>
  <cols>
    <col min="1" max="1" width="5.625" style="8" customWidth="1"/>
    <col min="2" max="2" width="47.25390625" style="7" customWidth="1"/>
    <col min="3" max="3" width="11.75390625" style="8" customWidth="1"/>
    <col min="4" max="5" width="16.625" style="8" customWidth="1"/>
    <col min="6" max="6" width="15.375" style="13" customWidth="1"/>
    <col min="7" max="7" width="16.125" style="13" customWidth="1"/>
    <col min="8" max="8" width="15.25390625" style="13" customWidth="1"/>
    <col min="9" max="11" width="14.25390625" style="17" customWidth="1"/>
    <col min="12" max="12" width="55.875" style="10" customWidth="1"/>
    <col min="13" max="16384" width="9.125" style="9" customWidth="1"/>
  </cols>
  <sheetData>
    <row r="1" spans="1:12" ht="12.75">
      <c r="A1" s="15"/>
      <c r="H1" s="14"/>
      <c r="L1" s="16" t="s">
        <v>0</v>
      </c>
    </row>
    <row r="2" spans="1:12" ht="63.75" customHeight="1">
      <c r="A2" s="376" t="s">
        <v>292</v>
      </c>
      <c r="B2" s="376"/>
      <c r="C2" s="376"/>
      <c r="D2" s="376"/>
      <c r="E2" s="376"/>
      <c r="F2" s="376"/>
      <c r="G2" s="376"/>
      <c r="H2" s="376"/>
      <c r="I2" s="376"/>
      <c r="J2" s="376"/>
      <c r="K2" s="376"/>
      <c r="L2" s="376"/>
    </row>
    <row r="3" spans="1:12" ht="12.75">
      <c r="A3" s="377" t="s">
        <v>1</v>
      </c>
      <c r="B3" s="377"/>
      <c r="C3" s="377"/>
      <c r="D3" s="377"/>
      <c r="E3" s="377"/>
      <c r="F3" s="377"/>
      <c r="G3" s="377"/>
      <c r="H3" s="377"/>
      <c r="I3" s="377"/>
      <c r="J3" s="377"/>
      <c r="K3" s="377"/>
      <c r="L3" s="377"/>
    </row>
    <row r="4" spans="1:12" ht="12.75">
      <c r="A4" s="15"/>
      <c r="C4" s="377"/>
      <c r="D4" s="377"/>
      <c r="E4" s="377"/>
      <c r="F4" s="377"/>
      <c r="G4" s="377"/>
      <c r="H4" s="377"/>
      <c r="I4" s="377"/>
      <c r="J4" s="377"/>
      <c r="K4" s="377"/>
      <c r="L4" s="20" t="s">
        <v>2</v>
      </c>
    </row>
    <row r="5" spans="1:12" ht="13.5" thickBot="1">
      <c r="A5" s="380" t="s">
        <v>28</v>
      </c>
      <c r="B5" s="384" t="s">
        <v>33</v>
      </c>
      <c r="C5" s="383" t="s">
        <v>3</v>
      </c>
      <c r="D5" s="383" t="s">
        <v>4</v>
      </c>
      <c r="E5" s="383" t="s">
        <v>34</v>
      </c>
      <c r="F5" s="386" t="s">
        <v>35</v>
      </c>
      <c r="G5" s="386"/>
      <c r="H5" s="386"/>
      <c r="I5" s="378" t="s">
        <v>5</v>
      </c>
      <c r="J5" s="378" t="s">
        <v>36</v>
      </c>
      <c r="K5" s="383" t="s">
        <v>6</v>
      </c>
      <c r="L5" s="397" t="s">
        <v>44</v>
      </c>
    </row>
    <row r="6" spans="1:12" ht="65.25" thickBot="1" thickTop="1">
      <c r="A6" s="381"/>
      <c r="B6" s="385"/>
      <c r="C6" s="379"/>
      <c r="D6" s="379"/>
      <c r="E6" s="379"/>
      <c r="F6" s="19" t="s">
        <v>14</v>
      </c>
      <c r="G6" s="19" t="s">
        <v>129</v>
      </c>
      <c r="H6" s="19" t="s">
        <v>293</v>
      </c>
      <c r="I6" s="400"/>
      <c r="J6" s="379"/>
      <c r="K6" s="379"/>
      <c r="L6" s="398"/>
    </row>
    <row r="7" spans="1:12" ht="87.75" customHeight="1" thickBot="1" thickTop="1">
      <c r="A7" s="381"/>
      <c r="B7" s="385"/>
      <c r="C7" s="379"/>
      <c r="D7" s="379"/>
      <c r="E7" s="379"/>
      <c r="F7" s="19" t="s">
        <v>7</v>
      </c>
      <c r="G7" s="19" t="s">
        <v>228</v>
      </c>
      <c r="H7" s="19" t="s">
        <v>8</v>
      </c>
      <c r="I7" s="400"/>
      <c r="J7" s="379"/>
      <c r="K7" s="379"/>
      <c r="L7" s="398"/>
    </row>
    <row r="8" spans="1:12" ht="27" thickBot="1" thickTop="1">
      <c r="A8" s="381"/>
      <c r="B8" s="385"/>
      <c r="C8" s="379"/>
      <c r="D8" s="379"/>
      <c r="E8" s="379"/>
      <c r="F8" s="19" t="s">
        <v>10</v>
      </c>
      <c r="G8" s="19" t="s">
        <v>10</v>
      </c>
      <c r="H8" s="19" t="s">
        <v>10</v>
      </c>
      <c r="I8" s="4" t="s">
        <v>45</v>
      </c>
      <c r="J8" s="379"/>
      <c r="K8" s="379"/>
      <c r="L8" s="398"/>
    </row>
    <row r="9" spans="1:12" ht="27" thickBot="1" thickTop="1">
      <c r="A9" s="381"/>
      <c r="B9" s="385"/>
      <c r="C9" s="379"/>
      <c r="D9" s="379"/>
      <c r="E9" s="379"/>
      <c r="F9" s="19" t="s">
        <v>9</v>
      </c>
      <c r="G9" s="19" t="s">
        <v>9</v>
      </c>
      <c r="H9" s="19" t="s">
        <v>9</v>
      </c>
      <c r="I9" s="4" t="s">
        <v>46</v>
      </c>
      <c r="J9" s="379"/>
      <c r="K9" s="379"/>
      <c r="L9" s="399"/>
    </row>
    <row r="10" spans="1:12" s="12" customFormat="1" ht="14.25" thickBot="1" thickTop="1">
      <c r="A10" s="168">
        <v>1</v>
      </c>
      <c r="B10" s="5">
        <v>2</v>
      </c>
      <c r="C10" s="6">
        <v>3</v>
      </c>
      <c r="D10" s="6">
        <v>4</v>
      </c>
      <c r="E10" s="4" t="s">
        <v>24</v>
      </c>
      <c r="F10" s="60" t="s">
        <v>25</v>
      </c>
      <c r="G10" s="60" t="s">
        <v>98</v>
      </c>
      <c r="H10" s="60" t="s">
        <v>99</v>
      </c>
      <c r="I10" s="23" t="s">
        <v>100</v>
      </c>
      <c r="J10" s="23" t="s">
        <v>101</v>
      </c>
      <c r="K10" s="23" t="s">
        <v>102</v>
      </c>
      <c r="L10" s="169" t="s">
        <v>117</v>
      </c>
    </row>
    <row r="11" spans="1:12" s="12" customFormat="1" ht="26.25" customHeight="1" thickTop="1">
      <c r="A11" s="170"/>
      <c r="B11" s="471" t="s">
        <v>227</v>
      </c>
      <c r="C11" s="472"/>
      <c r="D11" s="472"/>
      <c r="E11" s="473"/>
      <c r="F11" s="87">
        <f>F15+F19</f>
        <v>11822900</v>
      </c>
      <c r="G11" s="87">
        <f>G15+G19</f>
        <v>981948.2</v>
      </c>
      <c r="H11" s="87">
        <f>H15+H19</f>
        <v>139370.99701</v>
      </c>
      <c r="I11" s="77"/>
      <c r="J11" s="77"/>
      <c r="K11" s="77"/>
      <c r="L11" s="77"/>
    </row>
    <row r="12" spans="1:12" s="12" customFormat="1" ht="26.25" customHeight="1">
      <c r="A12" s="170"/>
      <c r="B12" s="474"/>
      <c r="C12" s="376"/>
      <c r="D12" s="376"/>
      <c r="E12" s="475"/>
      <c r="F12" s="87">
        <f aca="true" t="shared" si="0" ref="F12:H14">F16+F20</f>
        <v>0</v>
      </c>
      <c r="G12" s="87">
        <f t="shared" si="0"/>
        <v>0</v>
      </c>
      <c r="H12" s="87">
        <f t="shared" si="0"/>
        <v>0</v>
      </c>
      <c r="I12" s="77"/>
      <c r="J12" s="77"/>
      <c r="K12" s="77"/>
      <c r="L12" s="77"/>
    </row>
    <row r="13" spans="1:12" s="12" customFormat="1" ht="26.25" customHeight="1">
      <c r="A13" s="170"/>
      <c r="B13" s="474"/>
      <c r="C13" s="376"/>
      <c r="D13" s="376"/>
      <c r="E13" s="475"/>
      <c r="F13" s="87">
        <f t="shared" si="0"/>
        <v>14914300</v>
      </c>
      <c r="G13" s="87">
        <f>G17+G21</f>
        <v>1509700</v>
      </c>
      <c r="H13" s="87">
        <f t="shared" si="0"/>
        <v>55701</v>
      </c>
      <c r="I13" s="77"/>
      <c r="J13" s="77"/>
      <c r="K13" s="77"/>
      <c r="L13" s="77"/>
    </row>
    <row r="14" spans="1:12" s="12" customFormat="1" ht="26.25" customHeight="1">
      <c r="A14" s="170"/>
      <c r="B14" s="476"/>
      <c r="C14" s="477"/>
      <c r="D14" s="477"/>
      <c r="E14" s="478"/>
      <c r="F14" s="87">
        <f>F18+F22</f>
        <v>26915300</v>
      </c>
      <c r="G14" s="87">
        <f t="shared" si="0"/>
        <v>2491648.2</v>
      </c>
      <c r="H14" s="87">
        <f t="shared" si="0"/>
        <v>195071.99701</v>
      </c>
      <c r="I14" s="77"/>
      <c r="J14" s="77"/>
      <c r="K14" s="77"/>
      <c r="L14" s="77"/>
    </row>
    <row r="15" spans="1:12" ht="12.75" hidden="1">
      <c r="A15" s="401"/>
      <c r="B15" s="392" t="s">
        <v>47</v>
      </c>
      <c r="C15" s="392"/>
      <c r="D15" s="392"/>
      <c r="E15" s="392"/>
      <c r="F15" s="88">
        <v>11144500</v>
      </c>
      <c r="G15" s="88">
        <f>G24+G41+G70+G378+G484+G672+G659</f>
        <v>981948.2</v>
      </c>
      <c r="H15" s="88">
        <f>H24+H41+H70+H378+H484+H672+H659</f>
        <v>139370.99701</v>
      </c>
      <c r="I15" s="310"/>
      <c r="J15" s="310"/>
      <c r="K15" s="310"/>
      <c r="L15" s="390"/>
    </row>
    <row r="16" spans="1:12" ht="12.75" hidden="1">
      <c r="A16" s="402"/>
      <c r="B16" s="393"/>
      <c r="C16" s="393"/>
      <c r="D16" s="393"/>
      <c r="E16" s="393"/>
      <c r="F16" s="88">
        <f>F25+F42+F71+F379+F485+F673+F660</f>
        <v>0</v>
      </c>
      <c r="G16" s="88">
        <f>G25+G42+G71+G379+G485+G673+G660</f>
        <v>0</v>
      </c>
      <c r="H16" s="91">
        <f>H25+H42+H71+H379+H485+H673</f>
        <v>0</v>
      </c>
      <c r="I16" s="382"/>
      <c r="J16" s="382"/>
      <c r="K16" s="382"/>
      <c r="L16" s="391"/>
    </row>
    <row r="17" spans="1:12" ht="12.75" hidden="1">
      <c r="A17" s="402"/>
      <c r="B17" s="393"/>
      <c r="C17" s="393"/>
      <c r="D17" s="393"/>
      <c r="E17" s="393"/>
      <c r="F17" s="88">
        <v>14779800</v>
      </c>
      <c r="G17" s="88">
        <f>G26+G43+G72+G380+G486+G674+G661</f>
        <v>1503700</v>
      </c>
      <c r="H17" s="91">
        <f>H26+H43+H72+H380+H486+H674</f>
        <v>50531</v>
      </c>
      <c r="I17" s="382"/>
      <c r="J17" s="382"/>
      <c r="K17" s="382"/>
      <c r="L17" s="391"/>
    </row>
    <row r="18" spans="1:12" ht="12.75" hidden="1">
      <c r="A18" s="89"/>
      <c r="B18" s="214" t="s">
        <v>15</v>
      </c>
      <c r="C18" s="214"/>
      <c r="D18" s="214"/>
      <c r="E18" s="214"/>
      <c r="F18" s="91">
        <f>SUM(F15:F17)</f>
        <v>25924300</v>
      </c>
      <c r="G18" s="91">
        <f>SUM(G15:G17)</f>
        <v>2485648.2</v>
      </c>
      <c r="H18" s="91">
        <f>SUM(H15:H17)</f>
        <v>189901.99701</v>
      </c>
      <c r="I18" s="92"/>
      <c r="J18" s="92"/>
      <c r="K18" s="92"/>
      <c r="L18" s="93"/>
    </row>
    <row r="19" spans="1:12" ht="12.75" hidden="1">
      <c r="A19" s="89"/>
      <c r="B19" s="392" t="s">
        <v>226</v>
      </c>
      <c r="C19" s="392"/>
      <c r="D19" s="392"/>
      <c r="E19" s="392"/>
      <c r="F19" s="88">
        <f>F547</f>
        <v>678400</v>
      </c>
      <c r="G19" s="88">
        <f>G547</f>
        <v>0</v>
      </c>
      <c r="H19" s="88">
        <f>H547</f>
        <v>0</v>
      </c>
      <c r="I19" s="310"/>
      <c r="J19" s="310"/>
      <c r="K19" s="310"/>
      <c r="L19" s="390"/>
    </row>
    <row r="20" spans="1:12" ht="12.75" hidden="1">
      <c r="A20" s="89"/>
      <c r="B20" s="393"/>
      <c r="C20" s="393"/>
      <c r="D20" s="393"/>
      <c r="E20" s="393"/>
      <c r="F20" s="88">
        <f aca="true" t="shared" si="1" ref="F20:H22">F548</f>
        <v>0</v>
      </c>
      <c r="G20" s="88">
        <f t="shared" si="1"/>
        <v>0</v>
      </c>
      <c r="H20" s="88">
        <f t="shared" si="1"/>
        <v>0</v>
      </c>
      <c r="I20" s="382"/>
      <c r="J20" s="382"/>
      <c r="K20" s="382"/>
      <c r="L20" s="391"/>
    </row>
    <row r="21" spans="1:12" ht="12.75" hidden="1">
      <c r="A21" s="89"/>
      <c r="B21" s="393"/>
      <c r="C21" s="393"/>
      <c r="D21" s="393"/>
      <c r="E21" s="393"/>
      <c r="F21" s="88">
        <f t="shared" si="1"/>
        <v>134500</v>
      </c>
      <c r="G21" s="88">
        <v>6000</v>
      </c>
      <c r="H21" s="88">
        <f>H22</f>
        <v>5170</v>
      </c>
      <c r="I21" s="382"/>
      <c r="J21" s="382"/>
      <c r="K21" s="382"/>
      <c r="L21" s="391"/>
    </row>
    <row r="22" spans="1:12" ht="12.75" hidden="1">
      <c r="A22" s="89"/>
      <c r="B22" s="214" t="s">
        <v>15</v>
      </c>
      <c r="C22" s="214"/>
      <c r="D22" s="214"/>
      <c r="E22" s="214"/>
      <c r="F22" s="88">
        <f t="shared" si="1"/>
        <v>991000</v>
      </c>
      <c r="G22" s="88">
        <f>G21</f>
        <v>6000</v>
      </c>
      <c r="H22" s="88">
        <f>H553</f>
        <v>5170</v>
      </c>
      <c r="I22" s="92"/>
      <c r="J22" s="92"/>
      <c r="K22" s="92"/>
      <c r="L22" s="93"/>
    </row>
    <row r="23" spans="1:12" ht="12.75">
      <c r="A23" s="393"/>
      <c r="B23" s="393"/>
      <c r="C23" s="393"/>
      <c r="D23" s="393"/>
      <c r="E23" s="393"/>
      <c r="F23" s="393"/>
      <c r="G23" s="393"/>
      <c r="H23" s="393"/>
      <c r="I23" s="393"/>
      <c r="J23" s="393"/>
      <c r="K23" s="393"/>
      <c r="L23" s="393"/>
    </row>
    <row r="24" spans="1:12" ht="18" customHeight="1">
      <c r="A24" s="370"/>
      <c r="B24" s="360" t="s">
        <v>30</v>
      </c>
      <c r="C24" s="360"/>
      <c r="D24" s="360"/>
      <c r="E24" s="360"/>
      <c r="F24" s="87">
        <v>2115400</v>
      </c>
      <c r="G24" s="87">
        <v>196440</v>
      </c>
      <c r="H24" s="87">
        <f>H28</f>
        <v>0</v>
      </c>
      <c r="I24" s="324"/>
      <c r="J24" s="324"/>
      <c r="K24" s="324"/>
      <c r="L24" s="324"/>
    </row>
    <row r="25" spans="1:12" ht="12.75">
      <c r="A25" s="370"/>
      <c r="B25" s="360"/>
      <c r="C25" s="360"/>
      <c r="D25" s="360"/>
      <c r="E25" s="360"/>
      <c r="F25" s="87">
        <f aca="true" t="shared" si="2" ref="F25:H27">F29</f>
        <v>0</v>
      </c>
      <c r="G25" s="87">
        <f t="shared" si="2"/>
        <v>0</v>
      </c>
      <c r="H25" s="87">
        <f t="shared" si="2"/>
        <v>0</v>
      </c>
      <c r="I25" s="324"/>
      <c r="J25" s="324"/>
      <c r="K25" s="324"/>
      <c r="L25" s="324"/>
    </row>
    <row r="26" spans="1:12" ht="12.75">
      <c r="A26" s="370"/>
      <c r="B26" s="360"/>
      <c r="C26" s="360"/>
      <c r="D26" s="360"/>
      <c r="E26" s="360"/>
      <c r="F26" s="87">
        <f t="shared" si="2"/>
        <v>0</v>
      </c>
      <c r="G26" s="87">
        <f t="shared" si="2"/>
        <v>0</v>
      </c>
      <c r="H26" s="87">
        <f t="shared" si="2"/>
        <v>0</v>
      </c>
      <c r="I26" s="324"/>
      <c r="J26" s="324"/>
      <c r="K26" s="324"/>
      <c r="L26" s="324"/>
    </row>
    <row r="27" spans="1:12" ht="12.75">
      <c r="A27" s="370"/>
      <c r="B27" s="361" t="s">
        <v>18</v>
      </c>
      <c r="C27" s="361"/>
      <c r="D27" s="361"/>
      <c r="E27" s="361"/>
      <c r="F27" s="87">
        <f>F24</f>
        <v>2115400</v>
      </c>
      <c r="G27" s="87">
        <f>G24</f>
        <v>196440</v>
      </c>
      <c r="H27" s="87">
        <f t="shared" si="2"/>
        <v>0</v>
      </c>
      <c r="I27" s="324"/>
      <c r="J27" s="324"/>
      <c r="K27" s="324"/>
      <c r="L27" s="324"/>
    </row>
    <row r="28" spans="1:12" ht="18" customHeight="1">
      <c r="A28" s="371" t="s">
        <v>13</v>
      </c>
      <c r="B28" s="362" t="s">
        <v>31</v>
      </c>
      <c r="C28" s="363"/>
      <c r="D28" s="363"/>
      <c r="E28" s="364"/>
      <c r="F28" s="87">
        <v>681000</v>
      </c>
      <c r="G28" s="87">
        <f>G32+G35</f>
        <v>21440</v>
      </c>
      <c r="H28" s="87">
        <f>H32</f>
        <v>0</v>
      </c>
      <c r="I28" s="389"/>
      <c r="J28" s="389"/>
      <c r="K28" s="389"/>
      <c r="L28" s="389"/>
    </row>
    <row r="29" spans="1:12" ht="12.75">
      <c r="A29" s="371"/>
      <c r="B29" s="365"/>
      <c r="C29" s="355"/>
      <c r="D29" s="355"/>
      <c r="E29" s="366"/>
      <c r="F29" s="87">
        <f aca="true" t="shared" si="3" ref="F29:H30">F33</f>
        <v>0</v>
      </c>
      <c r="G29" s="87">
        <f t="shared" si="3"/>
        <v>0</v>
      </c>
      <c r="H29" s="87">
        <f t="shared" si="3"/>
        <v>0</v>
      </c>
      <c r="I29" s="389"/>
      <c r="J29" s="389"/>
      <c r="K29" s="389"/>
      <c r="L29" s="389"/>
    </row>
    <row r="30" spans="1:12" ht="12.75">
      <c r="A30" s="371"/>
      <c r="B30" s="367"/>
      <c r="C30" s="368"/>
      <c r="D30" s="368"/>
      <c r="E30" s="369"/>
      <c r="F30" s="87">
        <f t="shared" si="3"/>
        <v>0</v>
      </c>
      <c r="G30" s="87">
        <f t="shared" si="3"/>
        <v>0</v>
      </c>
      <c r="H30" s="87">
        <f t="shared" si="3"/>
        <v>0</v>
      </c>
      <c r="I30" s="389"/>
      <c r="J30" s="389"/>
      <c r="K30" s="389"/>
      <c r="L30" s="389"/>
    </row>
    <row r="31" spans="1:12" ht="12.75">
      <c r="A31" s="371"/>
      <c r="B31" s="282" t="s">
        <v>16</v>
      </c>
      <c r="C31" s="282"/>
      <c r="D31" s="282"/>
      <c r="E31" s="282"/>
      <c r="F31" s="87">
        <f>SUM(F28:F30)</f>
        <v>681000</v>
      </c>
      <c r="G31" s="87">
        <f>SUM(G28:G30)</f>
        <v>21440</v>
      </c>
      <c r="H31" s="87">
        <f>SUM(H28:H30)</f>
        <v>0</v>
      </c>
      <c r="I31" s="389"/>
      <c r="J31" s="389"/>
      <c r="K31" s="389"/>
      <c r="L31" s="389"/>
    </row>
    <row r="32" spans="1:12" ht="156" customHeight="1">
      <c r="A32" s="257" t="s">
        <v>29</v>
      </c>
      <c r="B32" s="184" t="s">
        <v>231</v>
      </c>
      <c r="C32" s="257" t="s">
        <v>51</v>
      </c>
      <c r="D32" s="305">
        <v>41969</v>
      </c>
      <c r="E32" s="186">
        <v>103</v>
      </c>
      <c r="F32" s="95">
        <v>49465</v>
      </c>
      <c r="G32" s="95">
        <v>10640</v>
      </c>
      <c r="H32" s="95">
        <v>0</v>
      </c>
      <c r="I32" s="321"/>
      <c r="J32" s="321"/>
      <c r="K32" s="321"/>
      <c r="L32" s="184" t="s">
        <v>232</v>
      </c>
    </row>
    <row r="33" spans="1:12" ht="156" customHeight="1">
      <c r="A33" s="253"/>
      <c r="B33" s="325"/>
      <c r="C33" s="327"/>
      <c r="D33" s="327"/>
      <c r="E33" s="187"/>
      <c r="F33" s="95">
        <v>0</v>
      </c>
      <c r="G33" s="95">
        <v>0</v>
      </c>
      <c r="H33" s="95">
        <v>0</v>
      </c>
      <c r="I33" s="321"/>
      <c r="J33" s="321"/>
      <c r="K33" s="321"/>
      <c r="L33" s="322"/>
    </row>
    <row r="34" spans="1:12" ht="156" customHeight="1">
      <c r="A34" s="370"/>
      <c r="B34" s="326"/>
      <c r="C34" s="328"/>
      <c r="D34" s="328"/>
      <c r="E34" s="188"/>
      <c r="F34" s="95">
        <v>0</v>
      </c>
      <c r="G34" s="95">
        <v>0</v>
      </c>
      <c r="H34" s="95">
        <v>0</v>
      </c>
      <c r="I34" s="321"/>
      <c r="J34" s="321"/>
      <c r="K34" s="321"/>
      <c r="L34" s="323"/>
    </row>
    <row r="35" spans="1:12" ht="32.25" customHeight="1">
      <c r="A35" s="22"/>
      <c r="B35" s="184" t="s">
        <v>233</v>
      </c>
      <c r="C35" s="257" t="s">
        <v>212</v>
      </c>
      <c r="D35" s="305">
        <v>42523</v>
      </c>
      <c r="E35" s="97"/>
      <c r="F35" s="95">
        <v>10800</v>
      </c>
      <c r="G35" s="95">
        <v>10800</v>
      </c>
      <c r="H35" s="95">
        <v>0</v>
      </c>
      <c r="I35" s="321"/>
      <c r="J35" s="321"/>
      <c r="K35" s="321"/>
      <c r="L35" s="184" t="s">
        <v>234</v>
      </c>
    </row>
    <row r="36" spans="1:12" ht="32.25" customHeight="1">
      <c r="A36" s="22"/>
      <c r="B36" s="325"/>
      <c r="C36" s="327"/>
      <c r="D36" s="327"/>
      <c r="E36" s="97"/>
      <c r="F36" s="95">
        <v>0</v>
      </c>
      <c r="G36" s="95">
        <v>0</v>
      </c>
      <c r="H36" s="95">
        <v>0</v>
      </c>
      <c r="I36" s="321"/>
      <c r="J36" s="321"/>
      <c r="K36" s="321"/>
      <c r="L36" s="322"/>
    </row>
    <row r="37" spans="1:12" ht="32.25" customHeight="1">
      <c r="A37" s="22"/>
      <c r="B37" s="326"/>
      <c r="C37" s="328"/>
      <c r="D37" s="328"/>
      <c r="E37" s="97"/>
      <c r="F37" s="95">
        <v>0</v>
      </c>
      <c r="G37" s="95">
        <v>0</v>
      </c>
      <c r="H37" s="95">
        <v>0</v>
      </c>
      <c r="I37" s="321"/>
      <c r="J37" s="321"/>
      <c r="K37" s="321"/>
      <c r="L37" s="323"/>
    </row>
    <row r="38" spans="1:12" ht="32.25" customHeight="1">
      <c r="A38" s="257"/>
      <c r="B38" s="184" t="s">
        <v>96</v>
      </c>
      <c r="C38" s="257"/>
      <c r="D38" s="305"/>
      <c r="E38" s="308">
        <v>103</v>
      </c>
      <c r="F38" s="3">
        <v>0</v>
      </c>
      <c r="G38" s="3">
        <f>G24-G32-G35</f>
        <v>175000</v>
      </c>
      <c r="H38" s="3">
        <v>0</v>
      </c>
      <c r="I38" s="302" t="s">
        <v>37</v>
      </c>
      <c r="J38" s="302" t="s">
        <v>37</v>
      </c>
      <c r="K38" s="302" t="s">
        <v>37</v>
      </c>
      <c r="L38" s="184"/>
    </row>
    <row r="39" spans="1:12" ht="32.25" customHeight="1">
      <c r="A39" s="253"/>
      <c r="B39" s="189"/>
      <c r="C39" s="253"/>
      <c r="D39" s="306"/>
      <c r="E39" s="309"/>
      <c r="F39" s="3"/>
      <c r="G39" s="3"/>
      <c r="H39" s="3"/>
      <c r="I39" s="303"/>
      <c r="J39" s="303"/>
      <c r="K39" s="303"/>
      <c r="L39" s="189"/>
    </row>
    <row r="40" spans="1:12" ht="32.25" customHeight="1">
      <c r="A40" s="254"/>
      <c r="B40" s="185"/>
      <c r="C40" s="254"/>
      <c r="D40" s="307"/>
      <c r="E40" s="310"/>
      <c r="F40" s="3"/>
      <c r="G40" s="3"/>
      <c r="H40" s="3"/>
      <c r="I40" s="304"/>
      <c r="J40" s="304"/>
      <c r="K40" s="304"/>
      <c r="L40" s="185"/>
    </row>
    <row r="41" spans="1:12" ht="12.75">
      <c r="A41" s="371"/>
      <c r="B41" s="344" t="s">
        <v>19</v>
      </c>
      <c r="C41" s="344"/>
      <c r="D41" s="344"/>
      <c r="E41" s="371" t="s">
        <v>43</v>
      </c>
      <c r="F41" s="87">
        <v>136600</v>
      </c>
      <c r="G41" s="87">
        <f>G45+G49+G53+G57+G61+G65</f>
        <v>0</v>
      </c>
      <c r="H41" s="87">
        <v>0</v>
      </c>
      <c r="I41" s="214"/>
      <c r="J41" s="214"/>
      <c r="K41" s="214"/>
      <c r="L41" s="214"/>
    </row>
    <row r="42" spans="1:12" ht="12.75">
      <c r="A42" s="371"/>
      <c r="B42" s="344"/>
      <c r="C42" s="344"/>
      <c r="D42" s="344"/>
      <c r="E42" s="371"/>
      <c r="F42" s="87">
        <f>F46+F50+F54+F58+F62+F66</f>
        <v>0</v>
      </c>
      <c r="G42" s="87">
        <v>0</v>
      </c>
      <c r="H42" s="87">
        <v>0</v>
      </c>
      <c r="I42" s="214"/>
      <c r="J42" s="214"/>
      <c r="K42" s="214"/>
      <c r="L42" s="214"/>
    </row>
    <row r="43" spans="1:12" ht="12.75">
      <c r="A43" s="371"/>
      <c r="B43" s="344"/>
      <c r="C43" s="344"/>
      <c r="D43" s="344"/>
      <c r="E43" s="371"/>
      <c r="F43" s="87">
        <v>14143600</v>
      </c>
      <c r="G43" s="87">
        <v>1498700</v>
      </c>
      <c r="H43" s="87">
        <f>H47+H51+H55+H59+H63+H67</f>
        <v>50531</v>
      </c>
      <c r="I43" s="214"/>
      <c r="J43" s="214"/>
      <c r="K43" s="214"/>
      <c r="L43" s="214"/>
    </row>
    <row r="44" spans="1:12" ht="12.75">
      <c r="A44" s="371"/>
      <c r="B44" s="344" t="s">
        <v>18</v>
      </c>
      <c r="C44" s="344"/>
      <c r="D44" s="344"/>
      <c r="E44" s="94"/>
      <c r="F44" s="87">
        <f>F41+F42+F43</f>
        <v>14280200</v>
      </c>
      <c r="G44" s="87">
        <f>G41+G42+G43</f>
        <v>1498700</v>
      </c>
      <c r="H44" s="87">
        <f>H41+H42+H43</f>
        <v>50531</v>
      </c>
      <c r="I44" s="214"/>
      <c r="J44" s="214"/>
      <c r="K44" s="214"/>
      <c r="L44" s="214"/>
    </row>
    <row r="45" spans="1:12" ht="42" customHeight="1">
      <c r="A45" s="257" t="s">
        <v>105</v>
      </c>
      <c r="B45" s="258" t="s">
        <v>106</v>
      </c>
      <c r="C45" s="257"/>
      <c r="D45" s="257"/>
      <c r="E45" s="257" t="s">
        <v>43</v>
      </c>
      <c r="F45" s="101">
        <v>0</v>
      </c>
      <c r="G45" s="102">
        <v>0</v>
      </c>
      <c r="H45" s="102">
        <v>0</v>
      </c>
      <c r="I45" s="411"/>
      <c r="J45" s="341"/>
      <c r="K45" s="341"/>
      <c r="L45" s="394" t="s">
        <v>235</v>
      </c>
    </row>
    <row r="46" spans="1:12" ht="42" customHeight="1" hidden="1">
      <c r="A46" s="253"/>
      <c r="B46" s="259"/>
      <c r="C46" s="253"/>
      <c r="D46" s="253"/>
      <c r="E46" s="253"/>
      <c r="F46" s="101">
        <v>0</v>
      </c>
      <c r="G46" s="102">
        <v>0</v>
      </c>
      <c r="H46" s="102">
        <v>0</v>
      </c>
      <c r="I46" s="411"/>
      <c r="J46" s="342"/>
      <c r="K46" s="342"/>
      <c r="L46" s="395"/>
    </row>
    <row r="47" spans="1:12" ht="42" customHeight="1">
      <c r="A47" s="253"/>
      <c r="B47" s="259"/>
      <c r="C47" s="253"/>
      <c r="D47" s="253"/>
      <c r="E47" s="253"/>
      <c r="F47" s="103">
        <v>5599800</v>
      </c>
      <c r="G47" s="104">
        <v>630900</v>
      </c>
      <c r="H47" s="104">
        <f>H48</f>
        <v>25496.8</v>
      </c>
      <c r="I47" s="341"/>
      <c r="J47" s="342"/>
      <c r="K47" s="342"/>
      <c r="L47" s="395"/>
    </row>
    <row r="48" spans="1:12" s="12" customFormat="1" ht="42" customHeight="1">
      <c r="A48" s="254"/>
      <c r="B48" s="375"/>
      <c r="C48" s="254"/>
      <c r="D48" s="254"/>
      <c r="E48" s="254"/>
      <c r="F48" s="102">
        <f>F45+F46+F47</f>
        <v>5599800</v>
      </c>
      <c r="G48" s="102">
        <v>630900</v>
      </c>
      <c r="H48" s="102">
        <v>25496.8</v>
      </c>
      <c r="I48" s="343"/>
      <c r="J48" s="343"/>
      <c r="K48" s="343"/>
      <c r="L48" s="396"/>
    </row>
    <row r="49" spans="1:12" ht="33" customHeight="1">
      <c r="A49" s="257" t="s">
        <v>107</v>
      </c>
      <c r="B49" s="184" t="s">
        <v>108</v>
      </c>
      <c r="C49" s="372"/>
      <c r="D49" s="257"/>
      <c r="E49" s="257" t="s">
        <v>43</v>
      </c>
      <c r="F49" s="105">
        <v>0</v>
      </c>
      <c r="G49" s="106">
        <v>0</v>
      </c>
      <c r="H49" s="106">
        <v>0</v>
      </c>
      <c r="I49" s="413"/>
      <c r="J49" s="341"/>
      <c r="K49" s="341"/>
      <c r="L49" s="394" t="s">
        <v>236</v>
      </c>
    </row>
    <row r="50" spans="1:12" ht="27.75" customHeight="1" hidden="1">
      <c r="A50" s="253"/>
      <c r="B50" s="189"/>
      <c r="C50" s="373"/>
      <c r="D50" s="253"/>
      <c r="E50" s="253"/>
      <c r="F50" s="101">
        <v>0</v>
      </c>
      <c r="G50" s="102">
        <v>0</v>
      </c>
      <c r="H50" s="102">
        <v>0</v>
      </c>
      <c r="I50" s="414"/>
      <c r="J50" s="342"/>
      <c r="K50" s="342"/>
      <c r="L50" s="395"/>
    </row>
    <row r="51" spans="1:12" ht="27.75" customHeight="1">
      <c r="A51" s="253"/>
      <c r="B51" s="189"/>
      <c r="C51" s="373"/>
      <c r="D51" s="253"/>
      <c r="E51" s="253"/>
      <c r="F51" s="104">
        <v>1001200</v>
      </c>
      <c r="G51" s="104">
        <v>72600</v>
      </c>
      <c r="H51" s="104">
        <f>H52</f>
        <v>0</v>
      </c>
      <c r="I51" s="413"/>
      <c r="J51" s="342"/>
      <c r="K51" s="342"/>
      <c r="L51" s="395"/>
    </row>
    <row r="52" spans="1:12" s="12" customFormat="1" ht="27.75" customHeight="1">
      <c r="A52" s="254"/>
      <c r="B52" s="375"/>
      <c r="C52" s="374"/>
      <c r="D52" s="254"/>
      <c r="E52" s="254"/>
      <c r="F52" s="101">
        <f>F49+F50+F51</f>
        <v>1001200</v>
      </c>
      <c r="G52" s="101">
        <v>72600</v>
      </c>
      <c r="H52" s="101">
        <v>0</v>
      </c>
      <c r="I52" s="414"/>
      <c r="J52" s="343"/>
      <c r="K52" s="343"/>
      <c r="L52" s="412"/>
    </row>
    <row r="53" spans="1:12" ht="20.25" customHeight="1">
      <c r="A53" s="257" t="s">
        <v>109</v>
      </c>
      <c r="B53" s="258" t="s">
        <v>17</v>
      </c>
      <c r="C53" s="372"/>
      <c r="D53" s="257"/>
      <c r="E53" s="257" t="s">
        <v>43</v>
      </c>
      <c r="F53" s="106">
        <v>0</v>
      </c>
      <c r="G53" s="106">
        <v>0</v>
      </c>
      <c r="H53" s="106">
        <v>0</v>
      </c>
      <c r="I53" s="329"/>
      <c r="J53" s="341"/>
      <c r="K53" s="341"/>
      <c r="L53" s="394" t="s">
        <v>237</v>
      </c>
    </row>
    <row r="54" spans="1:12" ht="20.25" customHeight="1" hidden="1">
      <c r="A54" s="253"/>
      <c r="B54" s="259"/>
      <c r="C54" s="373"/>
      <c r="D54" s="253"/>
      <c r="E54" s="253"/>
      <c r="F54" s="102">
        <v>0</v>
      </c>
      <c r="G54" s="102">
        <v>0</v>
      </c>
      <c r="H54" s="102">
        <v>0</v>
      </c>
      <c r="I54" s="329"/>
      <c r="J54" s="342"/>
      <c r="K54" s="342"/>
      <c r="L54" s="395"/>
    </row>
    <row r="55" spans="1:12" ht="12.75">
      <c r="A55" s="253"/>
      <c r="B55" s="259"/>
      <c r="C55" s="373"/>
      <c r="D55" s="253"/>
      <c r="E55" s="253"/>
      <c r="F55" s="102">
        <v>940300</v>
      </c>
      <c r="G55" s="102">
        <v>101700</v>
      </c>
      <c r="H55" s="102">
        <v>0</v>
      </c>
      <c r="I55" s="413"/>
      <c r="J55" s="342"/>
      <c r="K55" s="342"/>
      <c r="L55" s="395"/>
    </row>
    <row r="56" spans="1:12" s="12" customFormat="1" ht="20.25" customHeight="1">
      <c r="A56" s="254"/>
      <c r="B56" s="409"/>
      <c r="C56" s="374"/>
      <c r="D56" s="254"/>
      <c r="E56" s="254"/>
      <c r="F56" s="101">
        <f>F53+F54+F55</f>
        <v>940300</v>
      </c>
      <c r="G56" s="101">
        <v>101700</v>
      </c>
      <c r="H56" s="101">
        <v>0</v>
      </c>
      <c r="I56" s="414"/>
      <c r="J56" s="343"/>
      <c r="K56" s="343"/>
      <c r="L56" s="412"/>
    </row>
    <row r="57" spans="1:12" ht="12.75" customHeight="1">
      <c r="A57" s="257" t="s">
        <v>110</v>
      </c>
      <c r="B57" s="258" t="s">
        <v>111</v>
      </c>
      <c r="C57" s="410"/>
      <c r="D57" s="370"/>
      <c r="E57" s="370" t="s">
        <v>43</v>
      </c>
      <c r="F57" s="108">
        <v>0</v>
      </c>
      <c r="G57" s="106">
        <v>0</v>
      </c>
      <c r="H57" s="106">
        <v>0</v>
      </c>
      <c r="I57" s="329"/>
      <c r="J57" s="341"/>
      <c r="K57" s="341"/>
      <c r="L57" s="394" t="s">
        <v>238</v>
      </c>
    </row>
    <row r="58" spans="1:12" ht="12.75" hidden="1">
      <c r="A58" s="253"/>
      <c r="B58" s="259"/>
      <c r="C58" s="410"/>
      <c r="D58" s="370"/>
      <c r="E58" s="370"/>
      <c r="F58" s="101">
        <v>0</v>
      </c>
      <c r="G58" s="102">
        <v>0</v>
      </c>
      <c r="H58" s="102">
        <v>0</v>
      </c>
      <c r="I58" s="329"/>
      <c r="J58" s="342"/>
      <c r="K58" s="342"/>
      <c r="L58" s="395"/>
    </row>
    <row r="59" spans="1:12" ht="12.75">
      <c r="A59" s="253"/>
      <c r="B59" s="259"/>
      <c r="C59" s="372"/>
      <c r="D59" s="257"/>
      <c r="E59" s="257"/>
      <c r="F59" s="101">
        <v>1279700</v>
      </c>
      <c r="G59" s="102">
        <v>122900</v>
      </c>
      <c r="H59" s="102">
        <f>H60</f>
        <v>11682.4</v>
      </c>
      <c r="I59" s="413"/>
      <c r="J59" s="342"/>
      <c r="K59" s="342"/>
      <c r="L59" s="395"/>
    </row>
    <row r="60" spans="1:12" s="12" customFormat="1" ht="12.75">
      <c r="A60" s="254"/>
      <c r="B60" s="409"/>
      <c r="C60" s="109"/>
      <c r="D60" s="110"/>
      <c r="E60" s="80"/>
      <c r="F60" s="101">
        <f>F57+F58+F59</f>
        <v>1279700</v>
      </c>
      <c r="G60" s="101">
        <v>122900</v>
      </c>
      <c r="H60" s="101">
        <v>11682.4</v>
      </c>
      <c r="I60" s="414"/>
      <c r="J60" s="343"/>
      <c r="K60" s="343"/>
      <c r="L60" s="412"/>
    </row>
    <row r="61" spans="1:12" ht="12.75" customHeight="1">
      <c r="A61" s="257" t="s">
        <v>112</v>
      </c>
      <c r="B61" s="258" t="s">
        <v>113</v>
      </c>
      <c r="C61" s="372"/>
      <c r="D61" s="257"/>
      <c r="E61" s="257" t="s">
        <v>43</v>
      </c>
      <c r="F61" s="106">
        <v>0</v>
      </c>
      <c r="G61" s="106">
        <v>0</v>
      </c>
      <c r="H61" s="106">
        <v>0</v>
      </c>
      <c r="I61" s="329"/>
      <c r="J61" s="341"/>
      <c r="K61" s="341"/>
      <c r="L61" s="394" t="s">
        <v>239</v>
      </c>
    </row>
    <row r="62" spans="1:12" ht="12.75" hidden="1">
      <c r="A62" s="253"/>
      <c r="B62" s="259"/>
      <c r="C62" s="373"/>
      <c r="D62" s="253"/>
      <c r="E62" s="253"/>
      <c r="F62" s="102">
        <v>0</v>
      </c>
      <c r="G62" s="102">
        <v>0</v>
      </c>
      <c r="H62" s="102">
        <v>0</v>
      </c>
      <c r="I62" s="329"/>
      <c r="J62" s="342"/>
      <c r="K62" s="342"/>
      <c r="L62" s="395"/>
    </row>
    <row r="63" spans="1:12" ht="12.75">
      <c r="A63" s="253"/>
      <c r="B63" s="259"/>
      <c r="C63" s="373"/>
      <c r="D63" s="253"/>
      <c r="E63" s="253"/>
      <c r="F63" s="102">
        <v>593100</v>
      </c>
      <c r="G63" s="102">
        <v>55800</v>
      </c>
      <c r="H63" s="102">
        <f>H64</f>
        <v>2349</v>
      </c>
      <c r="I63" s="413"/>
      <c r="J63" s="342"/>
      <c r="K63" s="342"/>
      <c r="L63" s="395"/>
    </row>
    <row r="64" spans="1:12" s="12" customFormat="1" ht="12.75">
      <c r="A64" s="254"/>
      <c r="B64" s="409"/>
      <c r="C64" s="374"/>
      <c r="D64" s="254"/>
      <c r="E64" s="254"/>
      <c r="F64" s="101">
        <f>F61+F62+F63</f>
        <v>593100</v>
      </c>
      <c r="G64" s="101">
        <v>55800</v>
      </c>
      <c r="H64" s="101">
        <v>2349</v>
      </c>
      <c r="I64" s="414"/>
      <c r="J64" s="343"/>
      <c r="K64" s="343"/>
      <c r="L64" s="412"/>
    </row>
    <row r="65" spans="1:12" ht="12.75" customHeight="1">
      <c r="A65" s="257" t="s">
        <v>114</v>
      </c>
      <c r="B65" s="258" t="s">
        <v>115</v>
      </c>
      <c r="C65" s="372"/>
      <c r="D65" s="257"/>
      <c r="E65" s="257" t="s">
        <v>43</v>
      </c>
      <c r="F65" s="111">
        <v>13600</v>
      </c>
      <c r="G65" s="112">
        <v>0</v>
      </c>
      <c r="H65" s="112">
        <v>0</v>
      </c>
      <c r="I65" s="415"/>
      <c r="J65" s="341"/>
      <c r="K65" s="341"/>
      <c r="L65" s="394" t="s">
        <v>240</v>
      </c>
    </row>
    <row r="66" spans="1:12" ht="12.75" hidden="1">
      <c r="A66" s="253"/>
      <c r="B66" s="259"/>
      <c r="C66" s="373"/>
      <c r="D66" s="253"/>
      <c r="E66" s="253"/>
      <c r="F66" s="101">
        <v>0</v>
      </c>
      <c r="G66" s="102">
        <v>0</v>
      </c>
      <c r="H66" s="102">
        <v>0</v>
      </c>
      <c r="I66" s="414"/>
      <c r="J66" s="342"/>
      <c r="K66" s="342"/>
      <c r="L66" s="416"/>
    </row>
    <row r="67" spans="1:12" ht="12.75">
      <c r="A67" s="253"/>
      <c r="B67" s="259"/>
      <c r="C67" s="373"/>
      <c r="D67" s="253"/>
      <c r="E67" s="253"/>
      <c r="F67" s="102">
        <v>4729500</v>
      </c>
      <c r="G67" s="102">
        <f>G68</f>
        <v>514800</v>
      </c>
      <c r="H67" s="102">
        <f>H68</f>
        <v>11002.8</v>
      </c>
      <c r="I67" s="413"/>
      <c r="J67" s="342"/>
      <c r="K67" s="342"/>
      <c r="L67" s="416"/>
    </row>
    <row r="68" spans="1:12" s="12" customFormat="1" ht="12.75">
      <c r="A68" s="254"/>
      <c r="B68" s="409"/>
      <c r="C68" s="374"/>
      <c r="D68" s="254"/>
      <c r="E68" s="254"/>
      <c r="F68" s="102">
        <f>F65+F66+F67</f>
        <v>4743100</v>
      </c>
      <c r="G68" s="102">
        <v>514800</v>
      </c>
      <c r="H68" s="102">
        <v>11002.8</v>
      </c>
      <c r="I68" s="414"/>
      <c r="J68" s="343"/>
      <c r="K68" s="343"/>
      <c r="L68" s="417"/>
    </row>
    <row r="69" spans="1:12" s="12" customFormat="1" ht="16.5" customHeight="1">
      <c r="A69" s="1"/>
      <c r="B69" s="113"/>
      <c r="C69" s="114"/>
      <c r="D69" s="26"/>
      <c r="E69" s="26"/>
      <c r="F69" s="87"/>
      <c r="G69" s="87"/>
      <c r="H69" s="87"/>
      <c r="I69" s="92"/>
      <c r="J69" s="107"/>
      <c r="K69" s="107"/>
      <c r="L69" s="2"/>
    </row>
    <row r="70" spans="1:12" ht="12.75" customHeight="1">
      <c r="A70" s="115" t="s">
        <v>26</v>
      </c>
      <c r="B70" s="418" t="s">
        <v>49</v>
      </c>
      <c r="C70" s="419"/>
      <c r="D70" s="419"/>
      <c r="E70" s="211">
        <v>108</v>
      </c>
      <c r="F70" s="87">
        <f>F73</f>
        <v>5434000</v>
      </c>
      <c r="G70" s="87">
        <f>503077.2+6825</f>
        <v>509902.2</v>
      </c>
      <c r="H70" s="87">
        <f>H73</f>
        <v>121401.1191</v>
      </c>
      <c r="I70" s="116" t="s">
        <v>26</v>
      </c>
      <c r="J70" s="116" t="s">
        <v>26</v>
      </c>
      <c r="K70" s="116" t="s">
        <v>26</v>
      </c>
      <c r="L70" s="117" t="s">
        <v>26</v>
      </c>
    </row>
    <row r="71" spans="1:12" ht="12.75" customHeight="1" hidden="1">
      <c r="A71" s="115" t="s">
        <v>26</v>
      </c>
      <c r="B71" s="419"/>
      <c r="C71" s="419"/>
      <c r="D71" s="419"/>
      <c r="E71" s="212"/>
      <c r="F71" s="87" t="s">
        <v>48</v>
      </c>
      <c r="G71" s="87" t="s">
        <v>48</v>
      </c>
      <c r="H71" s="87" t="s">
        <v>48</v>
      </c>
      <c r="I71" s="116" t="s">
        <v>26</v>
      </c>
      <c r="J71" s="116" t="s">
        <v>26</v>
      </c>
      <c r="K71" s="116" t="s">
        <v>26</v>
      </c>
      <c r="L71" s="117" t="s">
        <v>26</v>
      </c>
    </row>
    <row r="72" spans="1:12" ht="12.75">
      <c r="A72" s="115" t="s">
        <v>26</v>
      </c>
      <c r="B72" s="419"/>
      <c r="C72" s="419"/>
      <c r="D72" s="419"/>
      <c r="E72" s="212"/>
      <c r="F72" s="87" t="s">
        <v>48</v>
      </c>
      <c r="G72" s="87" t="s">
        <v>48</v>
      </c>
      <c r="H72" s="87" t="s">
        <v>48</v>
      </c>
      <c r="I72" s="116" t="s">
        <v>26</v>
      </c>
      <c r="J72" s="116" t="s">
        <v>26</v>
      </c>
      <c r="K72" s="116" t="s">
        <v>26</v>
      </c>
      <c r="L72" s="117" t="s">
        <v>26</v>
      </c>
    </row>
    <row r="73" spans="1:12" ht="12.75">
      <c r="A73" s="115"/>
      <c r="B73" s="419"/>
      <c r="C73" s="419"/>
      <c r="D73" s="419"/>
      <c r="E73" s="212"/>
      <c r="F73" s="87">
        <v>5434000</v>
      </c>
      <c r="G73" s="87">
        <f>G70</f>
        <v>509902.2</v>
      </c>
      <c r="H73" s="87">
        <f>H75</f>
        <v>121401.1191</v>
      </c>
      <c r="I73" s="116"/>
      <c r="J73" s="116"/>
      <c r="K73" s="116"/>
      <c r="L73" s="117"/>
    </row>
    <row r="74" spans="1:12" ht="12.75">
      <c r="A74" s="118" t="s">
        <v>26</v>
      </c>
      <c r="B74" s="119"/>
      <c r="C74" s="118" t="s">
        <v>26</v>
      </c>
      <c r="D74" s="118" t="s">
        <v>26</v>
      </c>
      <c r="E74" s="212"/>
      <c r="F74" s="120"/>
      <c r="G74" s="120"/>
      <c r="H74" s="120"/>
      <c r="I74" s="121"/>
      <c r="J74" s="121" t="s">
        <v>26</v>
      </c>
      <c r="K74" s="121" t="s">
        <v>26</v>
      </c>
      <c r="L74" s="122" t="s">
        <v>26</v>
      </c>
    </row>
    <row r="75" spans="1:12" ht="12.75">
      <c r="A75" s="339" t="s">
        <v>26</v>
      </c>
      <c r="B75" s="340" t="s">
        <v>250</v>
      </c>
      <c r="C75" s="340"/>
      <c r="D75" s="340"/>
      <c r="E75" s="212"/>
      <c r="F75" s="57">
        <f>F79+F160</f>
        <v>695518.155</v>
      </c>
      <c r="G75" s="57">
        <f>G79+G160</f>
        <v>328858.9774000001</v>
      </c>
      <c r="H75" s="57">
        <f>H79+H160</f>
        <v>121401.1191</v>
      </c>
      <c r="I75" s="124" t="s">
        <v>26</v>
      </c>
      <c r="J75" s="124"/>
      <c r="K75" s="124" t="s">
        <v>26</v>
      </c>
      <c r="L75" s="124" t="s">
        <v>26</v>
      </c>
    </row>
    <row r="76" spans="1:12" ht="12.75">
      <c r="A76" s="339"/>
      <c r="B76" s="340"/>
      <c r="C76" s="340"/>
      <c r="D76" s="340"/>
      <c r="E76" s="212"/>
      <c r="F76" s="57">
        <f>F75</f>
        <v>695518.155</v>
      </c>
      <c r="G76" s="57">
        <f>G75</f>
        <v>328858.9774000001</v>
      </c>
      <c r="H76" s="57">
        <f>H75</f>
        <v>121401.1191</v>
      </c>
      <c r="I76" s="124" t="s">
        <v>26</v>
      </c>
      <c r="J76" s="124"/>
      <c r="K76" s="124" t="s">
        <v>26</v>
      </c>
      <c r="L76" s="124" t="s">
        <v>26</v>
      </c>
    </row>
    <row r="77" spans="1:12" ht="12.75">
      <c r="A77" s="339"/>
      <c r="B77" s="340"/>
      <c r="C77" s="340"/>
      <c r="D77" s="340"/>
      <c r="E77" s="212"/>
      <c r="F77" s="57">
        <v>0</v>
      </c>
      <c r="G77" s="57">
        <v>0</v>
      </c>
      <c r="H77" s="57">
        <v>0</v>
      </c>
      <c r="I77" s="124" t="s">
        <v>26</v>
      </c>
      <c r="J77" s="124" t="s">
        <v>26</v>
      </c>
      <c r="K77" s="124" t="s">
        <v>26</v>
      </c>
      <c r="L77" s="124" t="s">
        <v>26</v>
      </c>
    </row>
    <row r="78" spans="1:12" ht="12.75">
      <c r="A78" s="339"/>
      <c r="B78" s="340"/>
      <c r="C78" s="340"/>
      <c r="D78" s="340"/>
      <c r="E78" s="212"/>
      <c r="F78" s="57">
        <v>0</v>
      </c>
      <c r="G78" s="57">
        <v>0</v>
      </c>
      <c r="H78" s="57">
        <v>0</v>
      </c>
      <c r="I78" s="124" t="s">
        <v>26</v>
      </c>
      <c r="J78" s="124" t="s">
        <v>26</v>
      </c>
      <c r="K78" s="124" t="s">
        <v>26</v>
      </c>
      <c r="L78" s="124" t="s">
        <v>26</v>
      </c>
    </row>
    <row r="79" spans="1:12" ht="63.75" customHeight="1">
      <c r="A79" s="125" t="s">
        <v>130</v>
      </c>
      <c r="B79" s="123" t="s">
        <v>128</v>
      </c>
      <c r="C79" s="123"/>
      <c r="D79" s="123"/>
      <c r="E79" s="212"/>
      <c r="F79" s="57">
        <f>F80+F84+F88+F92+F96+F100+F104+F108+F112+F116+F120+F124+F132+F136+F128+F140+F144+F148+F152+F156</f>
        <v>208216.28999999998</v>
      </c>
      <c r="G79" s="57">
        <f>G80+G84+G88+G92+G96+G100+G104+G108+G112+G116+G120+G124+G132+G136+G128+G140+G144+G148+G152+G156</f>
        <v>108086.6911</v>
      </c>
      <c r="H79" s="57">
        <f>H80+H84+H88+H92+H96+H100+H104+H108+H112+H116+H120+H124+H132+H136+H128+H140+H144+H148+H152+H156</f>
        <v>31413.2911</v>
      </c>
      <c r="I79" s="124"/>
      <c r="J79" s="124"/>
      <c r="K79" s="124"/>
      <c r="L79" s="124"/>
    </row>
    <row r="80" spans="1:12" ht="140.25" customHeight="1">
      <c r="A80" s="126">
        <v>1</v>
      </c>
      <c r="B80" s="127" t="s">
        <v>53</v>
      </c>
      <c r="C80" s="128" t="s">
        <v>131</v>
      </c>
      <c r="D80" s="129">
        <v>2013</v>
      </c>
      <c r="E80" s="212"/>
      <c r="F80" s="130">
        <v>3900</v>
      </c>
      <c r="G80" s="130">
        <v>897</v>
      </c>
      <c r="H80" s="130">
        <v>897</v>
      </c>
      <c r="I80" s="126" t="s">
        <v>26</v>
      </c>
      <c r="J80" s="126" t="s">
        <v>26</v>
      </c>
      <c r="K80" s="126" t="s">
        <v>26</v>
      </c>
      <c r="L80" s="129" t="s">
        <v>52</v>
      </c>
    </row>
    <row r="81" spans="1:12" ht="15">
      <c r="A81" s="126"/>
      <c r="B81" s="131"/>
      <c r="C81" s="132"/>
      <c r="D81" s="129"/>
      <c r="E81" s="212"/>
      <c r="F81" s="130">
        <f>F80</f>
        <v>3900</v>
      </c>
      <c r="G81" s="130">
        <f>G80</f>
        <v>897</v>
      </c>
      <c r="H81" s="130">
        <f>H80</f>
        <v>897</v>
      </c>
      <c r="I81" s="126" t="s">
        <v>26</v>
      </c>
      <c r="J81" s="126" t="s">
        <v>26</v>
      </c>
      <c r="K81" s="126" t="s">
        <v>26</v>
      </c>
      <c r="L81" s="129"/>
    </row>
    <row r="82" spans="1:12" ht="15" customHeight="1" hidden="1">
      <c r="A82" s="126"/>
      <c r="B82" s="131"/>
      <c r="C82" s="132"/>
      <c r="D82" s="129"/>
      <c r="E82" s="212"/>
      <c r="F82" s="130">
        <v>0</v>
      </c>
      <c r="G82" s="130">
        <v>0</v>
      </c>
      <c r="H82" s="130">
        <v>0</v>
      </c>
      <c r="I82" s="126" t="s">
        <v>26</v>
      </c>
      <c r="J82" s="126" t="s">
        <v>26</v>
      </c>
      <c r="K82" s="126" t="s">
        <v>26</v>
      </c>
      <c r="L82" s="129"/>
    </row>
    <row r="83" spans="1:12" ht="127.5" customHeight="1">
      <c r="A83" s="126"/>
      <c r="B83" s="133"/>
      <c r="C83" s="132"/>
      <c r="D83" s="129"/>
      <c r="E83" s="212"/>
      <c r="F83" s="130">
        <v>0</v>
      </c>
      <c r="G83" s="130">
        <v>0</v>
      </c>
      <c r="H83" s="130">
        <v>0</v>
      </c>
      <c r="I83" s="126" t="s">
        <v>26</v>
      </c>
      <c r="J83" s="126" t="s">
        <v>26</v>
      </c>
      <c r="K83" s="126" t="s">
        <v>26</v>
      </c>
      <c r="L83" s="129"/>
    </row>
    <row r="84" spans="1:12" ht="102">
      <c r="A84" s="126">
        <v>2</v>
      </c>
      <c r="B84" s="127" t="s">
        <v>54</v>
      </c>
      <c r="C84" s="128" t="s">
        <v>51</v>
      </c>
      <c r="D84" s="129">
        <v>2014</v>
      </c>
      <c r="E84" s="212"/>
      <c r="F84" s="130">
        <v>6200</v>
      </c>
      <c r="G84" s="130">
        <v>1240</v>
      </c>
      <c r="H84" s="130">
        <v>1240</v>
      </c>
      <c r="I84" s="126" t="s">
        <v>26</v>
      </c>
      <c r="J84" s="126" t="s">
        <v>26</v>
      </c>
      <c r="K84" s="126" t="s">
        <v>26</v>
      </c>
      <c r="L84" s="129" t="s">
        <v>52</v>
      </c>
    </row>
    <row r="85" spans="1:12" ht="15">
      <c r="A85" s="126"/>
      <c r="B85" s="131"/>
      <c r="C85" s="132"/>
      <c r="D85" s="129"/>
      <c r="E85" s="212"/>
      <c r="F85" s="130">
        <f>F84</f>
        <v>6200</v>
      </c>
      <c r="G85" s="130">
        <f>G84</f>
        <v>1240</v>
      </c>
      <c r="H85" s="130">
        <f>H84</f>
        <v>1240</v>
      </c>
      <c r="I85" s="126"/>
      <c r="J85" s="126"/>
      <c r="K85" s="126"/>
      <c r="L85" s="129"/>
    </row>
    <row r="86" spans="1:12" ht="15">
      <c r="A86" s="126"/>
      <c r="B86" s="131"/>
      <c r="C86" s="132"/>
      <c r="D86" s="129"/>
      <c r="E86" s="212"/>
      <c r="F86" s="130">
        <v>0</v>
      </c>
      <c r="G86" s="130">
        <v>0</v>
      </c>
      <c r="H86" s="130">
        <v>0</v>
      </c>
      <c r="I86" s="126"/>
      <c r="J86" s="126"/>
      <c r="K86" s="126"/>
      <c r="L86" s="129"/>
    </row>
    <row r="87" spans="1:12" ht="63.75" customHeight="1">
      <c r="A87" s="126"/>
      <c r="B87" s="134"/>
      <c r="C87" s="132"/>
      <c r="D87" s="129"/>
      <c r="E87" s="212"/>
      <c r="F87" s="130">
        <v>0</v>
      </c>
      <c r="G87" s="130">
        <v>0</v>
      </c>
      <c r="H87" s="130">
        <v>0</v>
      </c>
      <c r="I87" s="126"/>
      <c r="J87" s="126"/>
      <c r="K87" s="126"/>
      <c r="L87" s="129"/>
    </row>
    <row r="88" spans="1:12" ht="102">
      <c r="A88" s="126">
        <v>3</v>
      </c>
      <c r="B88" s="127" t="s">
        <v>55</v>
      </c>
      <c r="C88" s="128" t="s">
        <v>51</v>
      </c>
      <c r="D88" s="129">
        <v>2014</v>
      </c>
      <c r="E88" s="212"/>
      <c r="F88" s="130">
        <v>11700</v>
      </c>
      <c r="G88" s="130">
        <v>2340</v>
      </c>
      <c r="H88" s="130">
        <v>2340</v>
      </c>
      <c r="I88" s="126" t="s">
        <v>26</v>
      </c>
      <c r="J88" s="126" t="s">
        <v>26</v>
      </c>
      <c r="K88" s="126" t="s">
        <v>26</v>
      </c>
      <c r="L88" s="129" t="s">
        <v>52</v>
      </c>
    </row>
    <row r="89" spans="1:12" ht="15">
      <c r="A89" s="126"/>
      <c r="B89" s="131"/>
      <c r="C89" s="132"/>
      <c r="D89" s="129"/>
      <c r="E89" s="212"/>
      <c r="F89" s="130">
        <f>F88</f>
        <v>11700</v>
      </c>
      <c r="G89" s="130">
        <f>G88</f>
        <v>2340</v>
      </c>
      <c r="H89" s="130">
        <f>H88</f>
        <v>2340</v>
      </c>
      <c r="I89" s="126"/>
      <c r="J89" s="126"/>
      <c r="K89" s="126"/>
      <c r="L89" s="129"/>
    </row>
    <row r="90" spans="1:12" ht="15">
      <c r="A90" s="126"/>
      <c r="B90" s="131"/>
      <c r="C90" s="132"/>
      <c r="D90" s="129"/>
      <c r="E90" s="212"/>
      <c r="F90" s="130">
        <v>0</v>
      </c>
      <c r="G90" s="130">
        <v>0</v>
      </c>
      <c r="H90" s="130">
        <v>0</v>
      </c>
      <c r="I90" s="126"/>
      <c r="J90" s="126"/>
      <c r="K90" s="126"/>
      <c r="L90" s="129"/>
    </row>
    <row r="91" spans="1:12" ht="76.5" customHeight="1">
      <c r="A91" s="126"/>
      <c r="B91" s="134"/>
      <c r="C91" s="132"/>
      <c r="D91" s="129"/>
      <c r="E91" s="212"/>
      <c r="F91" s="130">
        <v>0</v>
      </c>
      <c r="G91" s="130">
        <v>0</v>
      </c>
      <c r="H91" s="130">
        <v>0</v>
      </c>
      <c r="I91" s="126"/>
      <c r="J91" s="126"/>
      <c r="K91" s="126"/>
      <c r="L91" s="129"/>
    </row>
    <row r="92" spans="1:12" ht="102">
      <c r="A92" s="126">
        <v>4</v>
      </c>
      <c r="B92" s="127" t="s">
        <v>56</v>
      </c>
      <c r="C92" s="128" t="s">
        <v>51</v>
      </c>
      <c r="D92" s="129">
        <v>2014</v>
      </c>
      <c r="E92" s="212"/>
      <c r="F92" s="130">
        <v>8045.8</v>
      </c>
      <c r="G92" s="130">
        <v>1609.16</v>
      </c>
      <c r="H92" s="130">
        <v>1609.16</v>
      </c>
      <c r="I92" s="126" t="s">
        <v>26</v>
      </c>
      <c r="J92" s="126" t="s">
        <v>26</v>
      </c>
      <c r="K92" s="126" t="s">
        <v>26</v>
      </c>
      <c r="L92" s="129" t="s">
        <v>52</v>
      </c>
    </row>
    <row r="93" spans="1:12" ht="15">
      <c r="A93" s="126"/>
      <c r="B93" s="131"/>
      <c r="C93" s="132"/>
      <c r="D93" s="129"/>
      <c r="E93" s="212"/>
      <c r="F93" s="130">
        <f>F92</f>
        <v>8045.8</v>
      </c>
      <c r="G93" s="130">
        <f>G92</f>
        <v>1609.16</v>
      </c>
      <c r="H93" s="130">
        <f>H92</f>
        <v>1609.16</v>
      </c>
      <c r="I93" s="126"/>
      <c r="J93" s="126"/>
      <c r="K93" s="126"/>
      <c r="L93" s="129"/>
    </row>
    <row r="94" spans="1:12" ht="15">
      <c r="A94" s="126"/>
      <c r="B94" s="131"/>
      <c r="C94" s="132"/>
      <c r="D94" s="129"/>
      <c r="E94" s="212"/>
      <c r="F94" s="130">
        <v>0</v>
      </c>
      <c r="G94" s="130">
        <v>0</v>
      </c>
      <c r="H94" s="130">
        <v>0</v>
      </c>
      <c r="I94" s="126"/>
      <c r="J94" s="126"/>
      <c r="K94" s="126"/>
      <c r="L94" s="129"/>
    </row>
    <row r="95" spans="1:12" ht="64.5" customHeight="1">
      <c r="A95" s="126"/>
      <c r="B95" s="134"/>
      <c r="C95" s="132"/>
      <c r="D95" s="129"/>
      <c r="E95" s="212"/>
      <c r="F95" s="130">
        <v>0</v>
      </c>
      <c r="G95" s="130">
        <v>0</v>
      </c>
      <c r="H95" s="130">
        <v>0</v>
      </c>
      <c r="I95" s="126"/>
      <c r="J95" s="126"/>
      <c r="K95" s="126"/>
      <c r="L95" s="129"/>
    </row>
    <row r="96" spans="1:12" ht="153">
      <c r="A96" s="126">
        <v>5</v>
      </c>
      <c r="B96" s="127" t="s">
        <v>57</v>
      </c>
      <c r="C96" s="128" t="s">
        <v>51</v>
      </c>
      <c r="D96" s="129">
        <v>2014</v>
      </c>
      <c r="E96" s="212"/>
      <c r="F96" s="130">
        <v>7847.3</v>
      </c>
      <c r="G96" s="130">
        <v>2354.19</v>
      </c>
      <c r="H96" s="130">
        <v>2354.19</v>
      </c>
      <c r="I96" s="129" t="s">
        <v>148</v>
      </c>
      <c r="J96" s="135" t="s">
        <v>251</v>
      </c>
      <c r="K96" s="129" t="s">
        <v>149</v>
      </c>
      <c r="L96" s="129" t="s">
        <v>52</v>
      </c>
    </row>
    <row r="97" spans="1:12" ht="15">
      <c r="A97" s="126"/>
      <c r="B97" s="131"/>
      <c r="C97" s="132"/>
      <c r="D97" s="129"/>
      <c r="E97" s="212"/>
      <c r="F97" s="130">
        <f>F96</f>
        <v>7847.3</v>
      </c>
      <c r="G97" s="130">
        <f>G96</f>
        <v>2354.19</v>
      </c>
      <c r="H97" s="130">
        <f>H96</f>
        <v>2354.19</v>
      </c>
      <c r="I97" s="126"/>
      <c r="J97" s="126"/>
      <c r="K97" s="126"/>
      <c r="L97" s="129"/>
    </row>
    <row r="98" spans="1:12" ht="15">
      <c r="A98" s="126"/>
      <c r="B98" s="131"/>
      <c r="C98" s="132"/>
      <c r="D98" s="129"/>
      <c r="E98" s="212"/>
      <c r="F98" s="130">
        <v>0</v>
      </c>
      <c r="G98" s="130">
        <v>0</v>
      </c>
      <c r="H98" s="130">
        <v>0</v>
      </c>
      <c r="I98" s="126"/>
      <c r="J98" s="126"/>
      <c r="K98" s="126"/>
      <c r="L98" s="129"/>
    </row>
    <row r="99" spans="1:12" ht="89.25" customHeight="1">
      <c r="A99" s="126"/>
      <c r="B99" s="134"/>
      <c r="C99" s="132"/>
      <c r="D99" s="129"/>
      <c r="E99" s="212"/>
      <c r="F99" s="130">
        <v>0</v>
      </c>
      <c r="G99" s="130">
        <v>0</v>
      </c>
      <c r="H99" s="130">
        <v>0</v>
      </c>
      <c r="I99" s="126"/>
      <c r="J99" s="126"/>
      <c r="K99" s="126"/>
      <c r="L99" s="129"/>
    </row>
    <row r="100" spans="1:12" ht="133.5" customHeight="1">
      <c r="A100" s="126">
        <v>6</v>
      </c>
      <c r="B100" s="127" t="s">
        <v>58</v>
      </c>
      <c r="C100" s="128" t="s">
        <v>51</v>
      </c>
      <c r="D100" s="129">
        <v>2014</v>
      </c>
      <c r="E100" s="212"/>
      <c r="F100" s="130">
        <v>7905.5</v>
      </c>
      <c r="G100" s="130">
        <v>2371.65</v>
      </c>
      <c r="H100" s="130">
        <v>0</v>
      </c>
      <c r="I100" s="126" t="s">
        <v>150</v>
      </c>
      <c r="J100" s="126" t="s">
        <v>26</v>
      </c>
      <c r="K100" s="129" t="s">
        <v>149</v>
      </c>
      <c r="L100" s="129" t="s">
        <v>32</v>
      </c>
    </row>
    <row r="101" spans="1:12" ht="15">
      <c r="A101" s="126"/>
      <c r="B101" s="131"/>
      <c r="C101" s="132"/>
      <c r="D101" s="129"/>
      <c r="E101" s="212"/>
      <c r="F101" s="130">
        <f>F100</f>
        <v>7905.5</v>
      </c>
      <c r="G101" s="130">
        <f>G100</f>
        <v>2371.65</v>
      </c>
      <c r="H101" s="130">
        <f>H100</f>
        <v>0</v>
      </c>
      <c r="I101" s="126"/>
      <c r="J101" s="126"/>
      <c r="K101" s="126"/>
      <c r="L101" s="129"/>
    </row>
    <row r="102" spans="1:12" ht="15">
      <c r="A102" s="126"/>
      <c r="B102" s="131"/>
      <c r="C102" s="132"/>
      <c r="D102" s="129"/>
      <c r="E102" s="212"/>
      <c r="F102" s="130">
        <v>0</v>
      </c>
      <c r="G102" s="130">
        <v>0</v>
      </c>
      <c r="H102" s="130">
        <v>0</v>
      </c>
      <c r="I102" s="126"/>
      <c r="J102" s="126"/>
      <c r="K102" s="126"/>
      <c r="L102" s="129"/>
    </row>
    <row r="103" spans="1:12" ht="63.75" customHeight="1">
      <c r="A103" s="126"/>
      <c r="B103" s="66"/>
      <c r="C103" s="132"/>
      <c r="D103" s="129"/>
      <c r="E103" s="212"/>
      <c r="F103" s="130">
        <v>0</v>
      </c>
      <c r="G103" s="130">
        <v>0</v>
      </c>
      <c r="H103" s="130">
        <v>0</v>
      </c>
      <c r="I103" s="126"/>
      <c r="J103" s="126"/>
      <c r="K103" s="126"/>
      <c r="L103" s="129"/>
    </row>
    <row r="104" spans="1:12" ht="76.5">
      <c r="A104" s="126">
        <v>7</v>
      </c>
      <c r="B104" s="127" t="s">
        <v>59</v>
      </c>
      <c r="C104" s="128" t="s">
        <v>51</v>
      </c>
      <c r="D104" s="129">
        <v>2014</v>
      </c>
      <c r="E104" s="212"/>
      <c r="F104" s="130">
        <v>4750</v>
      </c>
      <c r="G104" s="130">
        <v>1425</v>
      </c>
      <c r="H104" s="130">
        <v>1425</v>
      </c>
      <c r="I104" s="126" t="s">
        <v>26</v>
      </c>
      <c r="J104" s="126" t="s">
        <v>26</v>
      </c>
      <c r="K104" s="126" t="s">
        <v>26</v>
      </c>
      <c r="L104" s="129" t="s">
        <v>52</v>
      </c>
    </row>
    <row r="105" spans="1:12" ht="15">
      <c r="A105" s="126"/>
      <c r="B105" s="131"/>
      <c r="C105" s="132"/>
      <c r="D105" s="129"/>
      <c r="E105" s="212"/>
      <c r="F105" s="130">
        <f>F104</f>
        <v>4750</v>
      </c>
      <c r="G105" s="130">
        <f>G104</f>
        <v>1425</v>
      </c>
      <c r="H105" s="130">
        <f>H104</f>
        <v>1425</v>
      </c>
      <c r="I105" s="126"/>
      <c r="J105" s="126"/>
      <c r="K105" s="126"/>
      <c r="L105" s="129"/>
    </row>
    <row r="106" spans="1:12" ht="15">
      <c r="A106" s="126"/>
      <c r="B106" s="131"/>
      <c r="C106" s="132"/>
      <c r="D106" s="129"/>
      <c r="E106" s="212"/>
      <c r="F106" s="130">
        <v>0</v>
      </c>
      <c r="G106" s="130">
        <v>0</v>
      </c>
      <c r="H106" s="130">
        <v>0</v>
      </c>
      <c r="I106" s="126"/>
      <c r="J106" s="126"/>
      <c r="K106" s="126"/>
      <c r="L106" s="129"/>
    </row>
    <row r="107" spans="1:12" ht="102" customHeight="1">
      <c r="A107" s="126"/>
      <c r="B107" s="134"/>
      <c r="C107" s="132"/>
      <c r="D107" s="129"/>
      <c r="E107" s="212"/>
      <c r="F107" s="130">
        <v>0</v>
      </c>
      <c r="G107" s="130">
        <v>0</v>
      </c>
      <c r="H107" s="130">
        <v>0</v>
      </c>
      <c r="I107" s="126"/>
      <c r="J107" s="126"/>
      <c r="K107" s="126"/>
      <c r="L107" s="129"/>
    </row>
    <row r="108" spans="1:12" ht="102">
      <c r="A108" s="126">
        <v>8</v>
      </c>
      <c r="B108" s="127" t="s">
        <v>60</v>
      </c>
      <c r="C108" s="128" t="s">
        <v>51</v>
      </c>
      <c r="D108" s="129">
        <v>2014</v>
      </c>
      <c r="E108" s="212"/>
      <c r="F108" s="130">
        <v>11700.14</v>
      </c>
      <c r="G108" s="130">
        <v>3510.042</v>
      </c>
      <c r="H108" s="130">
        <v>3510.042</v>
      </c>
      <c r="I108" s="126" t="s">
        <v>26</v>
      </c>
      <c r="J108" s="126" t="s">
        <v>26</v>
      </c>
      <c r="K108" s="126" t="s">
        <v>26</v>
      </c>
      <c r="L108" s="129" t="s">
        <v>52</v>
      </c>
    </row>
    <row r="109" spans="1:12" ht="15">
      <c r="A109" s="126"/>
      <c r="B109" s="136"/>
      <c r="C109" s="132"/>
      <c r="D109" s="129"/>
      <c r="E109" s="212"/>
      <c r="F109" s="130">
        <f>F108</f>
        <v>11700.14</v>
      </c>
      <c r="G109" s="130">
        <f>G108</f>
        <v>3510.042</v>
      </c>
      <c r="H109" s="130">
        <f>H108</f>
        <v>3510.042</v>
      </c>
      <c r="I109" s="126"/>
      <c r="J109" s="126"/>
      <c r="K109" s="126"/>
      <c r="L109" s="129"/>
    </row>
    <row r="110" spans="1:12" ht="15">
      <c r="A110" s="126"/>
      <c r="B110" s="136"/>
      <c r="C110" s="132"/>
      <c r="D110" s="129"/>
      <c r="E110" s="212"/>
      <c r="F110" s="130">
        <v>0</v>
      </c>
      <c r="G110" s="130">
        <v>0</v>
      </c>
      <c r="H110" s="130">
        <v>0</v>
      </c>
      <c r="I110" s="126"/>
      <c r="J110" s="126"/>
      <c r="K110" s="126"/>
      <c r="L110" s="129"/>
    </row>
    <row r="111" spans="1:12" ht="89.25" customHeight="1">
      <c r="A111" s="126"/>
      <c r="B111" s="137"/>
      <c r="C111" s="132"/>
      <c r="D111" s="129"/>
      <c r="E111" s="212"/>
      <c r="F111" s="130">
        <v>0</v>
      </c>
      <c r="G111" s="130">
        <v>0</v>
      </c>
      <c r="H111" s="130">
        <v>0</v>
      </c>
      <c r="I111" s="126"/>
      <c r="J111" s="126"/>
      <c r="K111" s="126"/>
      <c r="L111" s="129"/>
    </row>
    <row r="112" spans="1:12" ht="63.75">
      <c r="A112" s="126">
        <v>9</v>
      </c>
      <c r="B112" s="127" t="s">
        <v>61</v>
      </c>
      <c r="C112" s="128" t="s">
        <v>51</v>
      </c>
      <c r="D112" s="129">
        <v>2014</v>
      </c>
      <c r="E112" s="212"/>
      <c r="F112" s="130">
        <v>10650</v>
      </c>
      <c r="G112" s="130">
        <v>1065</v>
      </c>
      <c r="H112" s="130">
        <v>1065</v>
      </c>
      <c r="I112" s="126" t="s">
        <v>26</v>
      </c>
      <c r="J112" s="126" t="s">
        <v>26</v>
      </c>
      <c r="K112" s="126" t="s">
        <v>26</v>
      </c>
      <c r="L112" s="129" t="s">
        <v>52</v>
      </c>
    </row>
    <row r="113" spans="1:12" ht="15">
      <c r="A113" s="126"/>
      <c r="B113" s="136"/>
      <c r="C113" s="132"/>
      <c r="D113" s="129"/>
      <c r="E113" s="212"/>
      <c r="F113" s="130">
        <f>F112</f>
        <v>10650</v>
      </c>
      <c r="G113" s="130">
        <f>G112</f>
        <v>1065</v>
      </c>
      <c r="H113" s="130">
        <f>H112</f>
        <v>1065</v>
      </c>
      <c r="I113" s="126"/>
      <c r="J113" s="126"/>
      <c r="K113" s="126"/>
      <c r="L113" s="129"/>
    </row>
    <row r="114" spans="1:12" ht="15">
      <c r="A114" s="126"/>
      <c r="B114" s="136"/>
      <c r="C114" s="132"/>
      <c r="D114" s="129"/>
      <c r="E114" s="212"/>
      <c r="F114" s="130">
        <v>0</v>
      </c>
      <c r="G114" s="130">
        <v>0</v>
      </c>
      <c r="H114" s="130">
        <v>0</v>
      </c>
      <c r="I114" s="126"/>
      <c r="J114" s="126"/>
      <c r="K114" s="126"/>
      <c r="L114" s="129"/>
    </row>
    <row r="115" spans="1:12" ht="114.75" customHeight="1">
      <c r="A115" s="126"/>
      <c r="B115" s="137"/>
      <c r="C115" s="132"/>
      <c r="D115" s="129"/>
      <c r="E115" s="212"/>
      <c r="F115" s="130">
        <v>0</v>
      </c>
      <c r="G115" s="130">
        <v>0</v>
      </c>
      <c r="H115" s="130">
        <v>0</v>
      </c>
      <c r="I115" s="126"/>
      <c r="J115" s="126"/>
      <c r="K115" s="126"/>
      <c r="L115" s="129"/>
    </row>
    <row r="116" spans="1:12" ht="89.25">
      <c r="A116" s="126">
        <v>10</v>
      </c>
      <c r="B116" s="127" t="s">
        <v>62</v>
      </c>
      <c r="C116" s="128" t="s">
        <v>51</v>
      </c>
      <c r="D116" s="129">
        <v>2014</v>
      </c>
      <c r="E116" s="212"/>
      <c r="F116" s="130">
        <v>15000</v>
      </c>
      <c r="G116" s="130">
        <v>6000</v>
      </c>
      <c r="H116" s="130">
        <v>0</v>
      </c>
      <c r="I116" s="126" t="s">
        <v>26</v>
      </c>
      <c r="J116" s="126" t="s">
        <v>26</v>
      </c>
      <c r="K116" s="126" t="s">
        <v>26</v>
      </c>
      <c r="L116" s="129" t="s">
        <v>32</v>
      </c>
    </row>
    <row r="117" spans="1:12" ht="15">
      <c r="A117" s="126"/>
      <c r="B117" s="136"/>
      <c r="C117" s="132"/>
      <c r="D117" s="129"/>
      <c r="E117" s="212"/>
      <c r="F117" s="130">
        <f>F116</f>
        <v>15000</v>
      </c>
      <c r="G117" s="130">
        <f>G116</f>
        <v>6000</v>
      </c>
      <c r="H117" s="130">
        <f>H116</f>
        <v>0</v>
      </c>
      <c r="I117" s="126"/>
      <c r="J117" s="126"/>
      <c r="K117" s="126"/>
      <c r="L117" s="129"/>
    </row>
    <row r="118" spans="1:12" ht="15">
      <c r="A118" s="126"/>
      <c r="B118" s="136"/>
      <c r="C118" s="132"/>
      <c r="D118" s="129"/>
      <c r="E118" s="212"/>
      <c r="F118" s="130">
        <v>0</v>
      </c>
      <c r="G118" s="130">
        <v>0</v>
      </c>
      <c r="H118" s="130">
        <v>0</v>
      </c>
      <c r="I118" s="126"/>
      <c r="J118" s="126"/>
      <c r="K118" s="126"/>
      <c r="L118" s="129"/>
    </row>
    <row r="119" spans="1:12" ht="51" customHeight="1">
      <c r="A119" s="126"/>
      <c r="B119" s="137"/>
      <c r="C119" s="132"/>
      <c r="D119" s="129"/>
      <c r="E119" s="212"/>
      <c r="F119" s="130">
        <v>0</v>
      </c>
      <c r="G119" s="130">
        <v>0</v>
      </c>
      <c r="H119" s="130">
        <v>0</v>
      </c>
      <c r="I119" s="126"/>
      <c r="J119" s="126"/>
      <c r="K119" s="126"/>
      <c r="L119" s="129"/>
    </row>
    <row r="120" spans="1:12" ht="89.25">
      <c r="A120" s="126">
        <v>11</v>
      </c>
      <c r="B120" s="127" t="s">
        <v>63</v>
      </c>
      <c r="C120" s="128" t="s">
        <v>51</v>
      </c>
      <c r="D120" s="129">
        <v>2014</v>
      </c>
      <c r="E120" s="212"/>
      <c r="F120" s="130">
        <v>6815.22</v>
      </c>
      <c r="G120" s="130">
        <v>2044.566</v>
      </c>
      <c r="H120" s="130">
        <v>2044.566</v>
      </c>
      <c r="I120" s="126" t="s">
        <v>26</v>
      </c>
      <c r="J120" s="126" t="s">
        <v>26</v>
      </c>
      <c r="K120" s="126" t="s">
        <v>26</v>
      </c>
      <c r="L120" s="129" t="s">
        <v>52</v>
      </c>
    </row>
    <row r="121" spans="1:12" ht="15">
      <c r="A121" s="126"/>
      <c r="B121" s="136"/>
      <c r="C121" s="132"/>
      <c r="D121" s="129"/>
      <c r="E121" s="212"/>
      <c r="F121" s="130">
        <f>F120</f>
        <v>6815.22</v>
      </c>
      <c r="G121" s="130">
        <f>G120</f>
        <v>2044.566</v>
      </c>
      <c r="H121" s="130">
        <f>H120</f>
        <v>2044.566</v>
      </c>
      <c r="I121" s="126"/>
      <c r="J121" s="126"/>
      <c r="K121" s="126"/>
      <c r="L121" s="129"/>
    </row>
    <row r="122" spans="1:12" ht="15">
      <c r="A122" s="126"/>
      <c r="B122" s="136"/>
      <c r="C122" s="132"/>
      <c r="D122" s="129"/>
      <c r="E122" s="212"/>
      <c r="F122" s="130">
        <v>0</v>
      </c>
      <c r="G122" s="130">
        <v>0</v>
      </c>
      <c r="H122" s="130">
        <v>0</v>
      </c>
      <c r="I122" s="126"/>
      <c r="J122" s="126"/>
      <c r="K122" s="126"/>
      <c r="L122" s="129"/>
    </row>
    <row r="123" spans="1:12" ht="102" customHeight="1">
      <c r="A123" s="126"/>
      <c r="B123" s="138"/>
      <c r="C123" s="132"/>
      <c r="D123" s="129"/>
      <c r="E123" s="212"/>
      <c r="F123" s="130">
        <v>0</v>
      </c>
      <c r="G123" s="130">
        <v>0</v>
      </c>
      <c r="H123" s="130">
        <v>0</v>
      </c>
      <c r="I123" s="126"/>
      <c r="J123" s="126"/>
      <c r="K123" s="126"/>
      <c r="L123" s="129"/>
    </row>
    <row r="124" spans="1:12" ht="89.25">
      <c r="A124" s="126">
        <v>12</v>
      </c>
      <c r="B124" s="139" t="s">
        <v>64</v>
      </c>
      <c r="C124" s="128" t="s">
        <v>51</v>
      </c>
      <c r="D124" s="129">
        <v>2014</v>
      </c>
      <c r="E124" s="212"/>
      <c r="F124" s="47">
        <v>11233.33</v>
      </c>
      <c r="G124" s="47">
        <v>1123.3331</v>
      </c>
      <c r="H124" s="47">
        <v>1123.3331</v>
      </c>
      <c r="I124" s="140"/>
      <c r="J124" s="140"/>
      <c r="K124" s="140"/>
      <c r="L124" s="129" t="s">
        <v>52</v>
      </c>
    </row>
    <row r="125" spans="1:12" ht="15">
      <c r="A125" s="126"/>
      <c r="B125" s="141"/>
      <c r="C125" s="132"/>
      <c r="D125" s="129"/>
      <c r="E125" s="212"/>
      <c r="F125" s="47">
        <f>F124</f>
        <v>11233.33</v>
      </c>
      <c r="G125" s="47">
        <f>G124</f>
        <v>1123.3331</v>
      </c>
      <c r="H125" s="47">
        <f>H124</f>
        <v>1123.3331</v>
      </c>
      <c r="I125" s="140"/>
      <c r="J125" s="140"/>
      <c r="K125" s="140"/>
      <c r="L125" s="129"/>
    </row>
    <row r="126" spans="1:12" ht="15">
      <c r="A126" s="126"/>
      <c r="B126" s="141"/>
      <c r="C126" s="132"/>
      <c r="D126" s="129"/>
      <c r="E126" s="212"/>
      <c r="F126" s="130">
        <v>0</v>
      </c>
      <c r="G126" s="130">
        <v>0</v>
      </c>
      <c r="H126" s="130">
        <v>0</v>
      </c>
      <c r="I126" s="140"/>
      <c r="J126" s="140"/>
      <c r="K126" s="140"/>
      <c r="L126" s="129"/>
    </row>
    <row r="127" spans="1:12" ht="76.5" customHeight="1">
      <c r="A127" s="126"/>
      <c r="B127" s="142"/>
      <c r="C127" s="132"/>
      <c r="D127" s="129"/>
      <c r="E127" s="212"/>
      <c r="F127" s="130">
        <v>0</v>
      </c>
      <c r="G127" s="130">
        <v>0</v>
      </c>
      <c r="H127" s="130">
        <v>0</v>
      </c>
      <c r="I127" s="140"/>
      <c r="J127" s="140"/>
      <c r="K127" s="140"/>
      <c r="L127" s="129"/>
    </row>
    <row r="128" spans="1:12" ht="76.5">
      <c r="A128" s="126">
        <v>13</v>
      </c>
      <c r="B128" s="127" t="s">
        <v>65</v>
      </c>
      <c r="C128" s="128" t="s">
        <v>51</v>
      </c>
      <c r="D128" s="129">
        <v>2014</v>
      </c>
      <c r="E128" s="212"/>
      <c r="F128" s="130">
        <v>12400</v>
      </c>
      <c r="G128" s="130">
        <v>2480</v>
      </c>
      <c r="H128" s="130">
        <f>1240+1240</f>
        <v>2480</v>
      </c>
      <c r="I128" s="126" t="s">
        <v>26</v>
      </c>
      <c r="J128" s="126" t="s">
        <v>26</v>
      </c>
      <c r="K128" s="126" t="s">
        <v>26</v>
      </c>
      <c r="L128" s="129" t="s">
        <v>52</v>
      </c>
    </row>
    <row r="129" spans="1:12" ht="15">
      <c r="A129" s="126"/>
      <c r="B129" s="131"/>
      <c r="C129" s="132"/>
      <c r="D129" s="129"/>
      <c r="E129" s="212"/>
      <c r="F129" s="130">
        <v>12400</v>
      </c>
      <c r="G129" s="130">
        <f>G128</f>
        <v>2480</v>
      </c>
      <c r="H129" s="130">
        <f>H128</f>
        <v>2480</v>
      </c>
      <c r="I129" s="126"/>
      <c r="J129" s="126"/>
      <c r="K129" s="126"/>
      <c r="L129" s="129"/>
    </row>
    <row r="130" spans="1:12" ht="15">
      <c r="A130" s="126"/>
      <c r="B130" s="131"/>
      <c r="C130" s="132"/>
      <c r="D130" s="129"/>
      <c r="E130" s="212"/>
      <c r="F130" s="130">
        <v>0</v>
      </c>
      <c r="G130" s="130">
        <v>0</v>
      </c>
      <c r="H130" s="130">
        <v>0</v>
      </c>
      <c r="I130" s="126"/>
      <c r="J130" s="126"/>
      <c r="K130" s="126"/>
      <c r="L130" s="129"/>
    </row>
    <row r="131" spans="1:12" ht="89.25" customHeight="1">
      <c r="A131" s="126"/>
      <c r="B131" s="134"/>
      <c r="C131" s="132"/>
      <c r="D131" s="129"/>
      <c r="E131" s="212"/>
      <c r="F131" s="130">
        <v>0</v>
      </c>
      <c r="G131" s="130">
        <v>0</v>
      </c>
      <c r="H131" s="130">
        <v>0</v>
      </c>
      <c r="I131" s="126"/>
      <c r="J131" s="126"/>
      <c r="K131" s="126"/>
      <c r="L131" s="129"/>
    </row>
    <row r="132" spans="1:12" ht="102">
      <c r="A132" s="126">
        <v>14</v>
      </c>
      <c r="B132" s="143" t="s">
        <v>132</v>
      </c>
      <c r="C132" s="128">
        <v>2016</v>
      </c>
      <c r="D132" s="129">
        <v>2015</v>
      </c>
      <c r="E132" s="212"/>
      <c r="F132" s="47">
        <v>9500</v>
      </c>
      <c r="G132" s="47">
        <v>9500</v>
      </c>
      <c r="H132" s="47">
        <f>1900</f>
        <v>1900</v>
      </c>
      <c r="I132" s="140"/>
      <c r="J132" s="140"/>
      <c r="K132" s="140"/>
      <c r="L132" s="129" t="s">
        <v>32</v>
      </c>
    </row>
    <row r="133" spans="1:12" ht="15">
      <c r="A133" s="126"/>
      <c r="B133" s="141"/>
      <c r="C133" s="132"/>
      <c r="D133" s="129"/>
      <c r="E133" s="212"/>
      <c r="F133" s="47">
        <f>F132</f>
        <v>9500</v>
      </c>
      <c r="G133" s="47">
        <f>G132</f>
        <v>9500</v>
      </c>
      <c r="H133" s="47">
        <f>H132</f>
        <v>1900</v>
      </c>
      <c r="I133" s="140"/>
      <c r="J133" s="140"/>
      <c r="K133" s="140"/>
      <c r="L133" s="129"/>
    </row>
    <row r="134" spans="1:12" ht="15">
      <c r="A134" s="126"/>
      <c r="B134" s="141"/>
      <c r="C134" s="132"/>
      <c r="D134" s="129"/>
      <c r="E134" s="212"/>
      <c r="F134" s="130">
        <v>0</v>
      </c>
      <c r="G134" s="130">
        <v>0</v>
      </c>
      <c r="H134" s="130">
        <v>0</v>
      </c>
      <c r="I134" s="140"/>
      <c r="J134" s="140"/>
      <c r="K134" s="140"/>
      <c r="L134" s="129"/>
    </row>
    <row r="135" spans="1:12" ht="114.75" customHeight="1">
      <c r="A135" s="126"/>
      <c r="B135" s="142"/>
      <c r="C135" s="132"/>
      <c r="D135" s="129"/>
      <c r="E135" s="212"/>
      <c r="F135" s="130">
        <v>0</v>
      </c>
      <c r="G135" s="130">
        <v>0</v>
      </c>
      <c r="H135" s="130">
        <v>0</v>
      </c>
      <c r="I135" s="140"/>
      <c r="J135" s="140"/>
      <c r="K135" s="140"/>
      <c r="L135" s="129"/>
    </row>
    <row r="136" spans="1:12" ht="63.75">
      <c r="A136" s="126">
        <v>15</v>
      </c>
      <c r="B136" s="139" t="s">
        <v>133</v>
      </c>
      <c r="C136" s="128">
        <v>2016</v>
      </c>
      <c r="D136" s="129">
        <v>2015</v>
      </c>
      <c r="E136" s="212"/>
      <c r="F136" s="47">
        <v>7450</v>
      </c>
      <c r="G136" s="47">
        <v>7450</v>
      </c>
      <c r="H136" s="47">
        <f>3725</f>
        <v>3725</v>
      </c>
      <c r="I136" s="140"/>
      <c r="J136" s="140"/>
      <c r="K136" s="140"/>
      <c r="L136" s="129" t="s">
        <v>32</v>
      </c>
    </row>
    <row r="137" spans="1:12" ht="15">
      <c r="A137" s="126"/>
      <c r="B137" s="141"/>
      <c r="C137" s="132"/>
      <c r="D137" s="129"/>
      <c r="E137" s="212"/>
      <c r="F137" s="47">
        <f>F136</f>
        <v>7450</v>
      </c>
      <c r="G137" s="47">
        <f>G136</f>
        <v>7450</v>
      </c>
      <c r="H137" s="47">
        <f>H136</f>
        <v>3725</v>
      </c>
      <c r="I137" s="140"/>
      <c r="J137" s="140"/>
      <c r="K137" s="140"/>
      <c r="L137" s="129"/>
    </row>
    <row r="138" spans="1:12" ht="15">
      <c r="A138" s="126"/>
      <c r="B138" s="141"/>
      <c r="C138" s="132"/>
      <c r="D138" s="129"/>
      <c r="E138" s="212"/>
      <c r="F138" s="130">
        <v>0</v>
      </c>
      <c r="G138" s="130">
        <v>0</v>
      </c>
      <c r="H138" s="130">
        <v>0</v>
      </c>
      <c r="I138" s="140"/>
      <c r="J138" s="140"/>
      <c r="K138" s="140"/>
      <c r="L138" s="129"/>
    </row>
    <row r="139" spans="1:12" ht="76.5" customHeight="1">
      <c r="A139" s="126"/>
      <c r="B139" s="142"/>
      <c r="C139" s="132"/>
      <c r="D139" s="129"/>
      <c r="E139" s="212"/>
      <c r="F139" s="130">
        <v>0</v>
      </c>
      <c r="G139" s="130">
        <v>0</v>
      </c>
      <c r="H139" s="130">
        <v>0</v>
      </c>
      <c r="I139" s="140"/>
      <c r="J139" s="140"/>
      <c r="K139" s="140"/>
      <c r="L139" s="129"/>
    </row>
    <row r="140" spans="1:12" ht="76.5">
      <c r="A140" s="126">
        <v>16</v>
      </c>
      <c r="B140" s="139" t="s">
        <v>252</v>
      </c>
      <c r="C140" s="128">
        <v>2016</v>
      </c>
      <c r="D140" s="144">
        <v>42500</v>
      </c>
      <c r="E140" s="212"/>
      <c r="F140" s="130">
        <v>19000</v>
      </c>
      <c r="G140" s="130">
        <v>19000</v>
      </c>
      <c r="H140" s="130">
        <v>0</v>
      </c>
      <c r="I140" s="126" t="s">
        <v>26</v>
      </c>
      <c r="J140" s="126" t="s">
        <v>26</v>
      </c>
      <c r="K140" s="126" t="s">
        <v>26</v>
      </c>
      <c r="L140" s="129" t="s">
        <v>32</v>
      </c>
    </row>
    <row r="141" spans="1:12" ht="15">
      <c r="A141" s="126"/>
      <c r="B141" s="136"/>
      <c r="C141" s="132"/>
      <c r="D141" s="129"/>
      <c r="E141" s="212"/>
      <c r="F141" s="130">
        <f>F140</f>
        <v>19000</v>
      </c>
      <c r="G141" s="130">
        <f>G140</f>
        <v>19000</v>
      </c>
      <c r="H141" s="130">
        <f>H140</f>
        <v>0</v>
      </c>
      <c r="I141" s="126"/>
      <c r="J141" s="126"/>
      <c r="K141" s="126"/>
      <c r="L141" s="129"/>
    </row>
    <row r="142" spans="1:12" ht="15">
      <c r="A142" s="126"/>
      <c r="B142" s="136"/>
      <c r="C142" s="132"/>
      <c r="D142" s="129"/>
      <c r="E142" s="212"/>
      <c r="F142" s="130">
        <v>0</v>
      </c>
      <c r="G142" s="130">
        <v>0</v>
      </c>
      <c r="H142" s="130">
        <v>0</v>
      </c>
      <c r="I142" s="126"/>
      <c r="J142" s="126"/>
      <c r="K142" s="126"/>
      <c r="L142" s="129"/>
    </row>
    <row r="143" spans="1:12" ht="102" customHeight="1">
      <c r="A143" s="126"/>
      <c r="B143" s="137"/>
      <c r="C143" s="132"/>
      <c r="D143" s="129"/>
      <c r="E143" s="212"/>
      <c r="F143" s="130">
        <v>0</v>
      </c>
      <c r="G143" s="130">
        <v>0</v>
      </c>
      <c r="H143" s="130">
        <v>0</v>
      </c>
      <c r="I143" s="126"/>
      <c r="J143" s="126"/>
      <c r="K143" s="126"/>
      <c r="L143" s="129"/>
    </row>
    <row r="144" spans="1:12" ht="102">
      <c r="A144" s="126">
        <v>17</v>
      </c>
      <c r="B144" s="145" t="s">
        <v>253</v>
      </c>
      <c r="C144" s="128">
        <v>2016</v>
      </c>
      <c r="D144" s="144">
        <v>42500</v>
      </c>
      <c r="E144" s="212"/>
      <c r="F144" s="130">
        <v>19000</v>
      </c>
      <c r="G144" s="130">
        <v>19000</v>
      </c>
      <c r="H144" s="130">
        <f>5700</f>
        <v>5700</v>
      </c>
      <c r="I144" s="126" t="s">
        <v>26</v>
      </c>
      <c r="J144" s="126" t="s">
        <v>26</v>
      </c>
      <c r="K144" s="126" t="s">
        <v>26</v>
      </c>
      <c r="L144" s="129" t="s">
        <v>32</v>
      </c>
    </row>
    <row r="145" spans="1:12" ht="15">
      <c r="A145" s="126"/>
      <c r="B145" s="136"/>
      <c r="C145" s="132"/>
      <c r="D145" s="129"/>
      <c r="E145" s="212"/>
      <c r="F145" s="130">
        <f>F144</f>
        <v>19000</v>
      </c>
      <c r="G145" s="130">
        <f>G144</f>
        <v>19000</v>
      </c>
      <c r="H145" s="130">
        <f>H144</f>
        <v>5700</v>
      </c>
      <c r="I145" s="126"/>
      <c r="J145" s="126"/>
      <c r="K145" s="126"/>
      <c r="L145" s="129"/>
    </row>
    <row r="146" spans="1:12" ht="15">
      <c r="A146" s="126"/>
      <c r="B146" s="136"/>
      <c r="C146" s="132"/>
      <c r="D146" s="129"/>
      <c r="E146" s="212"/>
      <c r="F146" s="130">
        <v>0</v>
      </c>
      <c r="G146" s="130">
        <v>0</v>
      </c>
      <c r="H146" s="130">
        <v>0</v>
      </c>
      <c r="I146" s="126"/>
      <c r="J146" s="126"/>
      <c r="K146" s="126"/>
      <c r="L146" s="129"/>
    </row>
    <row r="147" spans="1:12" ht="76.5" customHeight="1">
      <c r="A147" s="126"/>
      <c r="B147" s="137"/>
      <c r="C147" s="132"/>
      <c r="D147" s="129"/>
      <c r="E147" s="212"/>
      <c r="F147" s="130">
        <v>0</v>
      </c>
      <c r="G147" s="130">
        <v>0</v>
      </c>
      <c r="H147" s="130">
        <v>0</v>
      </c>
      <c r="I147" s="126"/>
      <c r="J147" s="126"/>
      <c r="K147" s="126"/>
      <c r="L147" s="129"/>
    </row>
    <row r="148" spans="1:12" ht="114.75">
      <c r="A148" s="126">
        <v>18</v>
      </c>
      <c r="B148" s="145" t="s">
        <v>254</v>
      </c>
      <c r="C148" s="128">
        <v>2016</v>
      </c>
      <c r="D148" s="144">
        <v>42500</v>
      </c>
      <c r="E148" s="212"/>
      <c r="F148" s="130">
        <v>9800</v>
      </c>
      <c r="G148" s="130">
        <v>9800</v>
      </c>
      <c r="H148" s="130">
        <v>0</v>
      </c>
      <c r="I148" s="126" t="s">
        <v>26</v>
      </c>
      <c r="J148" s="126" t="s">
        <v>26</v>
      </c>
      <c r="K148" s="126" t="s">
        <v>26</v>
      </c>
      <c r="L148" s="129" t="s">
        <v>32</v>
      </c>
    </row>
    <row r="149" spans="1:12" ht="15">
      <c r="A149" s="126"/>
      <c r="B149" s="136"/>
      <c r="C149" s="132"/>
      <c r="D149" s="129"/>
      <c r="E149" s="212"/>
      <c r="F149" s="130">
        <f>F148</f>
        <v>9800</v>
      </c>
      <c r="G149" s="130">
        <f>G148</f>
        <v>9800</v>
      </c>
      <c r="H149" s="130">
        <f>H148</f>
        <v>0</v>
      </c>
      <c r="I149" s="126"/>
      <c r="J149" s="126"/>
      <c r="K149" s="126"/>
      <c r="L149" s="129"/>
    </row>
    <row r="150" spans="1:12" ht="15">
      <c r="A150" s="126"/>
      <c r="B150" s="136"/>
      <c r="C150" s="132"/>
      <c r="D150" s="129"/>
      <c r="E150" s="212"/>
      <c r="F150" s="130">
        <v>0</v>
      </c>
      <c r="G150" s="130">
        <v>0</v>
      </c>
      <c r="H150" s="130">
        <v>0</v>
      </c>
      <c r="I150" s="126"/>
      <c r="J150" s="126"/>
      <c r="K150" s="126"/>
      <c r="L150" s="129"/>
    </row>
    <row r="151" spans="1:12" ht="102" customHeight="1">
      <c r="A151" s="126"/>
      <c r="B151" s="137"/>
      <c r="C151" s="132"/>
      <c r="D151" s="129"/>
      <c r="E151" s="212"/>
      <c r="F151" s="130">
        <v>0</v>
      </c>
      <c r="G151" s="130">
        <v>0</v>
      </c>
      <c r="H151" s="130">
        <v>0</v>
      </c>
      <c r="I151" s="126"/>
      <c r="J151" s="126"/>
      <c r="K151" s="126"/>
      <c r="L151" s="129"/>
    </row>
    <row r="152" spans="1:12" ht="76.5">
      <c r="A152" s="126">
        <v>19</v>
      </c>
      <c r="B152" s="145" t="s">
        <v>255</v>
      </c>
      <c r="C152" s="128" t="s">
        <v>256</v>
      </c>
      <c r="D152" s="144">
        <v>42500</v>
      </c>
      <c r="E152" s="212"/>
      <c r="F152" s="130">
        <v>16450</v>
      </c>
      <c r="G152" s="130">
        <v>8225</v>
      </c>
      <c r="H152" s="130">
        <v>0</v>
      </c>
      <c r="I152" s="126" t="s">
        <v>26</v>
      </c>
      <c r="J152" s="126" t="s">
        <v>26</v>
      </c>
      <c r="K152" s="126" t="s">
        <v>26</v>
      </c>
      <c r="L152" s="129" t="s">
        <v>32</v>
      </c>
    </row>
    <row r="153" spans="1:12" ht="15">
      <c r="A153" s="126"/>
      <c r="B153" s="136"/>
      <c r="C153" s="132"/>
      <c r="D153" s="129"/>
      <c r="E153" s="212"/>
      <c r="F153" s="130">
        <f>F152</f>
        <v>16450</v>
      </c>
      <c r="G153" s="130">
        <f>G152</f>
        <v>8225</v>
      </c>
      <c r="H153" s="130">
        <f>H152</f>
        <v>0</v>
      </c>
      <c r="I153" s="126"/>
      <c r="J153" s="126"/>
      <c r="K153" s="126"/>
      <c r="L153" s="129"/>
    </row>
    <row r="154" spans="1:12" ht="15">
      <c r="A154" s="126"/>
      <c r="B154" s="136"/>
      <c r="C154" s="132"/>
      <c r="D154" s="129"/>
      <c r="E154" s="212"/>
      <c r="F154" s="130">
        <v>0</v>
      </c>
      <c r="G154" s="130">
        <v>0</v>
      </c>
      <c r="H154" s="130">
        <v>0</v>
      </c>
      <c r="I154" s="126"/>
      <c r="J154" s="126"/>
      <c r="K154" s="126"/>
      <c r="L154" s="129"/>
    </row>
    <row r="155" spans="1:12" ht="153" customHeight="1">
      <c r="A155" s="126"/>
      <c r="B155" s="137"/>
      <c r="C155" s="132"/>
      <c r="D155" s="129"/>
      <c r="E155" s="212"/>
      <c r="F155" s="130">
        <v>0</v>
      </c>
      <c r="G155" s="130">
        <v>0</v>
      </c>
      <c r="H155" s="130">
        <v>0</v>
      </c>
      <c r="I155" s="126"/>
      <c r="J155" s="126"/>
      <c r="K155" s="126"/>
      <c r="L155" s="129"/>
    </row>
    <row r="156" spans="1:12" ht="76.5">
      <c r="A156" s="126">
        <v>20</v>
      </c>
      <c r="B156" s="139" t="s">
        <v>257</v>
      </c>
      <c r="C156" s="128" t="s">
        <v>256</v>
      </c>
      <c r="D156" s="144">
        <v>42500</v>
      </c>
      <c r="E156" s="212"/>
      <c r="F156" s="130">
        <v>8869</v>
      </c>
      <c r="G156" s="130">
        <v>6651.75</v>
      </c>
      <c r="H156" s="130">
        <v>0</v>
      </c>
      <c r="I156" s="126" t="s">
        <v>26</v>
      </c>
      <c r="J156" s="126" t="s">
        <v>26</v>
      </c>
      <c r="K156" s="126" t="s">
        <v>26</v>
      </c>
      <c r="L156" s="129" t="s">
        <v>32</v>
      </c>
    </row>
    <row r="157" spans="1:12" ht="51" customHeight="1">
      <c r="A157" s="126"/>
      <c r="B157" s="136"/>
      <c r="C157" s="132"/>
      <c r="D157" s="129"/>
      <c r="E157" s="212"/>
      <c r="F157" s="130">
        <f>F156</f>
        <v>8869</v>
      </c>
      <c r="G157" s="130">
        <f>G156</f>
        <v>6651.75</v>
      </c>
      <c r="H157" s="130">
        <f>H156</f>
        <v>0</v>
      </c>
      <c r="I157" s="126"/>
      <c r="J157" s="126"/>
      <c r="K157" s="126"/>
      <c r="L157" s="129"/>
    </row>
    <row r="158" spans="1:12" ht="15">
      <c r="A158" s="126"/>
      <c r="B158" s="136"/>
      <c r="C158" s="132"/>
      <c r="D158" s="129"/>
      <c r="E158" s="212"/>
      <c r="F158" s="130">
        <v>0</v>
      </c>
      <c r="G158" s="130">
        <v>0</v>
      </c>
      <c r="H158" s="130">
        <v>0</v>
      </c>
      <c r="I158" s="126"/>
      <c r="J158" s="126"/>
      <c r="K158" s="126"/>
      <c r="L158" s="129"/>
    </row>
    <row r="159" spans="1:12" ht="102" customHeight="1">
      <c r="A159" s="126"/>
      <c r="B159" s="137"/>
      <c r="C159" s="132"/>
      <c r="D159" s="129"/>
      <c r="E159" s="212"/>
      <c r="F159" s="130">
        <v>0</v>
      </c>
      <c r="G159" s="130">
        <v>0</v>
      </c>
      <c r="H159" s="130">
        <v>0</v>
      </c>
      <c r="I159" s="126"/>
      <c r="J159" s="126"/>
      <c r="K159" s="126"/>
      <c r="L159" s="129"/>
    </row>
    <row r="160" spans="1:12" ht="38.25">
      <c r="A160" s="125" t="s">
        <v>134</v>
      </c>
      <c r="B160" s="123" t="s">
        <v>135</v>
      </c>
      <c r="C160" s="132"/>
      <c r="D160" s="129"/>
      <c r="E160" s="212"/>
      <c r="F160" s="146">
        <f>SUM(F161:F372)/2</f>
        <v>487301.865</v>
      </c>
      <c r="G160" s="146">
        <f>SUM(G161:G372)/2</f>
        <v>220772.2863000001</v>
      </c>
      <c r="H160" s="146">
        <f>SUM(H161:H372)/2</f>
        <v>89987.828</v>
      </c>
      <c r="I160" s="140"/>
      <c r="J160" s="140"/>
      <c r="K160" s="140"/>
      <c r="L160" s="129"/>
    </row>
    <row r="161" spans="1:12" ht="89.25">
      <c r="A161" s="126">
        <v>21</v>
      </c>
      <c r="B161" s="127" t="s">
        <v>66</v>
      </c>
      <c r="C161" s="128" t="s">
        <v>51</v>
      </c>
      <c r="D161" s="129">
        <v>2014</v>
      </c>
      <c r="E161" s="212"/>
      <c r="F161" s="130">
        <v>24000</v>
      </c>
      <c r="G161" s="130">
        <v>2400</v>
      </c>
      <c r="H161" s="130">
        <v>2400</v>
      </c>
      <c r="I161" s="126" t="s">
        <v>26</v>
      </c>
      <c r="J161" s="126" t="s">
        <v>26</v>
      </c>
      <c r="K161" s="126" t="s">
        <v>26</v>
      </c>
      <c r="L161" s="129" t="s">
        <v>52</v>
      </c>
    </row>
    <row r="162" spans="1:12" ht="15">
      <c r="A162" s="126"/>
      <c r="B162" s="131"/>
      <c r="C162" s="132"/>
      <c r="D162" s="129"/>
      <c r="E162" s="212"/>
      <c r="F162" s="130">
        <v>24000</v>
      </c>
      <c r="G162" s="130">
        <f>G161</f>
        <v>2400</v>
      </c>
      <c r="H162" s="130">
        <f>H161</f>
        <v>2400</v>
      </c>
      <c r="I162" s="126"/>
      <c r="J162" s="126"/>
      <c r="K162" s="126"/>
      <c r="L162" s="129"/>
    </row>
    <row r="163" spans="1:12" ht="63.75" customHeight="1">
      <c r="A163" s="126"/>
      <c r="B163" s="131"/>
      <c r="C163" s="132"/>
      <c r="D163" s="129"/>
      <c r="E163" s="212"/>
      <c r="F163" s="130">
        <v>0</v>
      </c>
      <c r="G163" s="130">
        <v>0</v>
      </c>
      <c r="H163" s="130">
        <v>0</v>
      </c>
      <c r="I163" s="126"/>
      <c r="J163" s="126"/>
      <c r="K163" s="126"/>
      <c r="L163" s="129"/>
    </row>
    <row r="164" spans="1:12" ht="15">
      <c r="A164" s="126"/>
      <c r="B164" s="134"/>
      <c r="C164" s="132"/>
      <c r="D164" s="129"/>
      <c r="E164" s="212"/>
      <c r="F164" s="130">
        <v>0</v>
      </c>
      <c r="G164" s="130">
        <v>0</v>
      </c>
      <c r="H164" s="130">
        <v>0</v>
      </c>
      <c r="I164" s="126"/>
      <c r="J164" s="126"/>
      <c r="K164" s="126"/>
      <c r="L164" s="129"/>
    </row>
    <row r="165" spans="1:12" ht="76.5">
      <c r="A165" s="126">
        <v>22</v>
      </c>
      <c r="B165" s="127" t="s">
        <v>67</v>
      </c>
      <c r="C165" s="128" t="s">
        <v>50</v>
      </c>
      <c r="D165" s="129">
        <v>2014</v>
      </c>
      <c r="E165" s="212"/>
      <c r="F165" s="130">
        <v>8601.11</v>
      </c>
      <c r="G165" s="130">
        <v>4300.553</v>
      </c>
      <c r="H165" s="130">
        <f>3010.3871+1290.1659</f>
        <v>4300.553</v>
      </c>
      <c r="I165" s="126" t="s">
        <v>26</v>
      </c>
      <c r="J165" s="126" t="s">
        <v>26</v>
      </c>
      <c r="K165" s="126" t="s">
        <v>26</v>
      </c>
      <c r="L165" s="129" t="s">
        <v>52</v>
      </c>
    </row>
    <row r="166" spans="1:12" ht="15">
      <c r="A166" s="126"/>
      <c r="B166" s="131"/>
      <c r="C166" s="132"/>
      <c r="D166" s="129"/>
      <c r="E166" s="212"/>
      <c r="F166" s="130">
        <v>8601.11</v>
      </c>
      <c r="G166" s="130">
        <f>G165</f>
        <v>4300.553</v>
      </c>
      <c r="H166" s="130">
        <f>H165</f>
        <v>4300.553</v>
      </c>
      <c r="I166" s="126"/>
      <c r="J166" s="126"/>
      <c r="K166" s="126"/>
      <c r="L166" s="129"/>
    </row>
    <row r="167" spans="1:12" ht="51" customHeight="1">
      <c r="A167" s="126"/>
      <c r="B167" s="131"/>
      <c r="C167" s="132"/>
      <c r="D167" s="129"/>
      <c r="E167" s="212"/>
      <c r="F167" s="130">
        <v>0</v>
      </c>
      <c r="G167" s="130">
        <v>0</v>
      </c>
      <c r="H167" s="130">
        <v>0</v>
      </c>
      <c r="I167" s="126"/>
      <c r="J167" s="126"/>
      <c r="K167" s="126"/>
      <c r="L167" s="129"/>
    </row>
    <row r="168" spans="1:12" ht="15">
      <c r="A168" s="126"/>
      <c r="B168" s="134"/>
      <c r="C168" s="132"/>
      <c r="D168" s="129"/>
      <c r="E168" s="212"/>
      <c r="F168" s="130">
        <v>0</v>
      </c>
      <c r="G168" s="130">
        <v>0</v>
      </c>
      <c r="H168" s="130">
        <v>0</v>
      </c>
      <c r="I168" s="126"/>
      <c r="J168" s="126"/>
      <c r="K168" s="126"/>
      <c r="L168" s="129"/>
    </row>
    <row r="169" spans="1:12" ht="89.25">
      <c r="A169" s="126">
        <v>23</v>
      </c>
      <c r="B169" s="127" t="s">
        <v>68</v>
      </c>
      <c r="C169" s="128" t="s">
        <v>51</v>
      </c>
      <c r="D169" s="129">
        <v>2014</v>
      </c>
      <c r="E169" s="212"/>
      <c r="F169" s="130">
        <v>8500</v>
      </c>
      <c r="G169" s="130">
        <v>2550</v>
      </c>
      <c r="H169" s="130">
        <f>850</f>
        <v>850</v>
      </c>
      <c r="I169" s="126" t="s">
        <v>26</v>
      </c>
      <c r="J169" s="126" t="s">
        <v>26</v>
      </c>
      <c r="K169" s="126" t="s">
        <v>26</v>
      </c>
      <c r="L169" s="129" t="s">
        <v>32</v>
      </c>
    </row>
    <row r="170" spans="1:12" ht="15">
      <c r="A170" s="126"/>
      <c r="B170" s="131"/>
      <c r="C170" s="132"/>
      <c r="D170" s="129"/>
      <c r="E170" s="212"/>
      <c r="F170" s="130">
        <v>8500</v>
      </c>
      <c r="G170" s="130">
        <f>G169</f>
        <v>2550</v>
      </c>
      <c r="H170" s="130">
        <f>H169</f>
        <v>850</v>
      </c>
      <c r="I170" s="126"/>
      <c r="J170" s="126"/>
      <c r="K170" s="126"/>
      <c r="L170" s="129"/>
    </row>
    <row r="171" spans="1:12" ht="63.75" customHeight="1">
      <c r="A171" s="126"/>
      <c r="B171" s="131"/>
      <c r="C171" s="132"/>
      <c r="D171" s="129"/>
      <c r="E171" s="212"/>
      <c r="F171" s="130">
        <v>0</v>
      </c>
      <c r="G171" s="130">
        <v>0</v>
      </c>
      <c r="H171" s="130">
        <v>0</v>
      </c>
      <c r="I171" s="126"/>
      <c r="J171" s="126"/>
      <c r="K171" s="126"/>
      <c r="L171" s="129"/>
    </row>
    <row r="172" spans="1:12" ht="15">
      <c r="A172" s="126"/>
      <c r="B172" s="134"/>
      <c r="C172" s="132"/>
      <c r="D172" s="129"/>
      <c r="E172" s="212"/>
      <c r="F172" s="130">
        <v>0</v>
      </c>
      <c r="G172" s="130">
        <v>0</v>
      </c>
      <c r="H172" s="130">
        <v>0</v>
      </c>
      <c r="I172" s="126"/>
      <c r="J172" s="126"/>
      <c r="K172" s="126"/>
      <c r="L172" s="129"/>
    </row>
    <row r="173" spans="1:12" ht="51">
      <c r="A173" s="126">
        <v>24</v>
      </c>
      <c r="B173" s="127" t="s">
        <v>69</v>
      </c>
      <c r="C173" s="128" t="s">
        <v>51</v>
      </c>
      <c r="D173" s="129">
        <v>2014</v>
      </c>
      <c r="E173" s="212"/>
      <c r="F173" s="130">
        <v>5199</v>
      </c>
      <c r="G173" s="130">
        <v>2079.6</v>
      </c>
      <c r="H173" s="130">
        <v>2079.6</v>
      </c>
      <c r="I173" s="126" t="s">
        <v>26</v>
      </c>
      <c r="J173" s="126" t="s">
        <v>26</v>
      </c>
      <c r="K173" s="126" t="s">
        <v>26</v>
      </c>
      <c r="L173" s="129" t="s">
        <v>52</v>
      </c>
    </row>
    <row r="174" spans="1:12" ht="15">
      <c r="A174" s="126"/>
      <c r="B174" s="131"/>
      <c r="C174" s="132"/>
      <c r="D174" s="129"/>
      <c r="E174" s="212"/>
      <c r="F174" s="130">
        <v>5199</v>
      </c>
      <c r="G174" s="130">
        <f>G173</f>
        <v>2079.6</v>
      </c>
      <c r="H174" s="130">
        <f>H173</f>
        <v>2079.6</v>
      </c>
      <c r="I174" s="126"/>
      <c r="J174" s="126"/>
      <c r="K174" s="126"/>
      <c r="L174" s="129"/>
    </row>
    <row r="175" spans="1:12" ht="76.5" customHeight="1">
      <c r="A175" s="126"/>
      <c r="B175" s="131"/>
      <c r="C175" s="132"/>
      <c r="D175" s="129"/>
      <c r="E175" s="212"/>
      <c r="F175" s="130">
        <v>0</v>
      </c>
      <c r="G175" s="130">
        <v>0</v>
      </c>
      <c r="H175" s="130">
        <v>0</v>
      </c>
      <c r="I175" s="126"/>
      <c r="J175" s="126"/>
      <c r="K175" s="126"/>
      <c r="L175" s="129"/>
    </row>
    <row r="176" spans="1:12" ht="15">
      <c r="A176" s="126"/>
      <c r="B176" s="134"/>
      <c r="C176" s="132"/>
      <c r="D176" s="129"/>
      <c r="E176" s="212"/>
      <c r="F176" s="130">
        <v>0</v>
      </c>
      <c r="G176" s="130">
        <v>0</v>
      </c>
      <c r="H176" s="130">
        <v>0</v>
      </c>
      <c r="I176" s="126"/>
      <c r="J176" s="126"/>
      <c r="K176" s="126"/>
      <c r="L176" s="129"/>
    </row>
    <row r="177" spans="1:12" ht="51">
      <c r="A177" s="126">
        <v>25</v>
      </c>
      <c r="B177" s="127" t="s">
        <v>70</v>
      </c>
      <c r="C177" s="128" t="s">
        <v>51</v>
      </c>
      <c r="D177" s="129">
        <v>2014</v>
      </c>
      <c r="E177" s="212"/>
      <c r="F177" s="130">
        <v>5500</v>
      </c>
      <c r="G177" s="130">
        <v>1650</v>
      </c>
      <c r="H177" s="130">
        <v>0</v>
      </c>
      <c r="I177" s="126" t="s">
        <v>26</v>
      </c>
      <c r="J177" s="126" t="s">
        <v>26</v>
      </c>
      <c r="K177" s="126" t="s">
        <v>26</v>
      </c>
      <c r="L177" s="129" t="s">
        <v>32</v>
      </c>
    </row>
    <row r="178" spans="1:12" ht="15">
      <c r="A178" s="126"/>
      <c r="B178" s="131"/>
      <c r="C178" s="132"/>
      <c r="D178" s="129"/>
      <c r="E178" s="212"/>
      <c r="F178" s="130">
        <v>5500</v>
      </c>
      <c r="G178" s="130">
        <f>G177</f>
        <v>1650</v>
      </c>
      <c r="H178" s="130">
        <f>H177</f>
        <v>0</v>
      </c>
      <c r="I178" s="126"/>
      <c r="J178" s="126"/>
      <c r="K178" s="126"/>
      <c r="L178" s="129"/>
    </row>
    <row r="179" spans="1:12" ht="102" customHeight="1">
      <c r="A179" s="126"/>
      <c r="B179" s="131"/>
      <c r="C179" s="132"/>
      <c r="D179" s="129"/>
      <c r="E179" s="212"/>
      <c r="F179" s="130">
        <v>0</v>
      </c>
      <c r="G179" s="130">
        <v>0</v>
      </c>
      <c r="H179" s="130">
        <v>0</v>
      </c>
      <c r="I179" s="126"/>
      <c r="J179" s="126"/>
      <c r="K179" s="126"/>
      <c r="L179" s="129"/>
    </row>
    <row r="180" spans="1:12" ht="15">
      <c r="A180" s="126"/>
      <c r="B180" s="134"/>
      <c r="C180" s="132"/>
      <c r="D180" s="129"/>
      <c r="E180" s="212"/>
      <c r="F180" s="130">
        <v>0</v>
      </c>
      <c r="G180" s="130">
        <v>0</v>
      </c>
      <c r="H180" s="130">
        <v>0</v>
      </c>
      <c r="I180" s="126"/>
      <c r="J180" s="126"/>
      <c r="K180" s="126"/>
      <c r="L180" s="129"/>
    </row>
    <row r="181" spans="1:12" ht="89.25">
      <c r="A181" s="126">
        <v>26</v>
      </c>
      <c r="B181" s="127" t="s">
        <v>71</v>
      </c>
      <c r="C181" s="128" t="s">
        <v>51</v>
      </c>
      <c r="D181" s="129">
        <v>2014</v>
      </c>
      <c r="E181" s="212"/>
      <c r="F181" s="130">
        <v>4254.2</v>
      </c>
      <c r="G181" s="130">
        <v>850.84</v>
      </c>
      <c r="H181" s="130">
        <v>850.84</v>
      </c>
      <c r="I181" s="126" t="s">
        <v>26</v>
      </c>
      <c r="J181" s="126" t="s">
        <v>26</v>
      </c>
      <c r="K181" s="126" t="s">
        <v>26</v>
      </c>
      <c r="L181" s="129" t="s">
        <v>52</v>
      </c>
    </row>
    <row r="182" spans="1:12" ht="15">
      <c r="A182" s="126"/>
      <c r="B182" s="131"/>
      <c r="C182" s="132"/>
      <c r="D182" s="129"/>
      <c r="E182" s="212"/>
      <c r="F182" s="130">
        <v>4254.2</v>
      </c>
      <c r="G182" s="130">
        <f>G181</f>
        <v>850.84</v>
      </c>
      <c r="H182" s="130">
        <f>H181</f>
        <v>850.84</v>
      </c>
      <c r="I182" s="126"/>
      <c r="J182" s="126"/>
      <c r="K182" s="126"/>
      <c r="L182" s="129"/>
    </row>
    <row r="183" spans="1:12" ht="63.75" customHeight="1">
      <c r="A183" s="126"/>
      <c r="B183" s="131"/>
      <c r="C183" s="132"/>
      <c r="D183" s="129"/>
      <c r="E183" s="212"/>
      <c r="F183" s="130">
        <v>0</v>
      </c>
      <c r="G183" s="130">
        <v>0</v>
      </c>
      <c r="H183" s="130">
        <v>0</v>
      </c>
      <c r="I183" s="126"/>
      <c r="J183" s="126"/>
      <c r="K183" s="126"/>
      <c r="L183" s="129"/>
    </row>
    <row r="184" spans="1:12" ht="15">
      <c r="A184" s="126"/>
      <c r="B184" s="134"/>
      <c r="C184" s="132"/>
      <c r="D184" s="129"/>
      <c r="E184" s="212"/>
      <c r="F184" s="130">
        <v>0</v>
      </c>
      <c r="G184" s="130">
        <v>0</v>
      </c>
      <c r="H184" s="130">
        <v>0</v>
      </c>
      <c r="I184" s="126"/>
      <c r="J184" s="126"/>
      <c r="K184" s="126"/>
      <c r="L184" s="129"/>
    </row>
    <row r="185" spans="1:12" ht="89.25">
      <c r="A185" s="126">
        <v>27</v>
      </c>
      <c r="B185" s="127" t="s">
        <v>72</v>
      </c>
      <c r="C185" s="128" t="s">
        <v>51</v>
      </c>
      <c r="D185" s="129">
        <v>2014</v>
      </c>
      <c r="E185" s="212"/>
      <c r="F185" s="130">
        <v>4254.2</v>
      </c>
      <c r="G185" s="130">
        <v>850.84</v>
      </c>
      <c r="H185" s="130">
        <v>850.84</v>
      </c>
      <c r="I185" s="126" t="s">
        <v>26</v>
      </c>
      <c r="J185" s="126" t="s">
        <v>26</v>
      </c>
      <c r="K185" s="126" t="s">
        <v>26</v>
      </c>
      <c r="L185" s="129" t="s">
        <v>52</v>
      </c>
    </row>
    <row r="186" spans="1:12" ht="15">
      <c r="A186" s="126"/>
      <c r="B186" s="131"/>
      <c r="C186" s="132"/>
      <c r="D186" s="129"/>
      <c r="E186" s="212"/>
      <c r="F186" s="130">
        <v>4254.2</v>
      </c>
      <c r="G186" s="130">
        <f>G185</f>
        <v>850.84</v>
      </c>
      <c r="H186" s="130">
        <f>H185</f>
        <v>850.84</v>
      </c>
      <c r="I186" s="126"/>
      <c r="J186" s="126"/>
      <c r="K186" s="126"/>
      <c r="L186" s="129"/>
    </row>
    <row r="187" spans="1:12" ht="89.25" customHeight="1">
      <c r="A187" s="126"/>
      <c r="B187" s="131"/>
      <c r="C187" s="132"/>
      <c r="D187" s="129"/>
      <c r="E187" s="212"/>
      <c r="F187" s="130">
        <v>0</v>
      </c>
      <c r="G187" s="130">
        <v>0</v>
      </c>
      <c r="H187" s="130">
        <v>0</v>
      </c>
      <c r="I187" s="126"/>
      <c r="J187" s="126"/>
      <c r="K187" s="126"/>
      <c r="L187" s="129"/>
    </row>
    <row r="188" spans="1:12" ht="15">
      <c r="A188" s="126"/>
      <c r="B188" s="134"/>
      <c r="C188" s="132"/>
      <c r="D188" s="129"/>
      <c r="E188" s="212"/>
      <c r="F188" s="130">
        <v>0</v>
      </c>
      <c r="G188" s="130">
        <v>0</v>
      </c>
      <c r="H188" s="130">
        <v>0</v>
      </c>
      <c r="I188" s="126"/>
      <c r="J188" s="126"/>
      <c r="K188" s="126"/>
      <c r="L188" s="129"/>
    </row>
    <row r="189" spans="1:12" ht="102">
      <c r="A189" s="126">
        <v>28</v>
      </c>
      <c r="B189" s="127" t="s">
        <v>73</v>
      </c>
      <c r="C189" s="128" t="s">
        <v>51</v>
      </c>
      <c r="D189" s="129">
        <v>2014</v>
      </c>
      <c r="E189" s="212"/>
      <c r="F189" s="130">
        <v>6550</v>
      </c>
      <c r="G189" s="130">
        <v>1965</v>
      </c>
      <c r="H189" s="130">
        <v>0</v>
      </c>
      <c r="I189" s="126" t="s">
        <v>26</v>
      </c>
      <c r="J189" s="126" t="s">
        <v>26</v>
      </c>
      <c r="K189" s="126" t="s">
        <v>26</v>
      </c>
      <c r="L189" s="129" t="s">
        <v>32</v>
      </c>
    </row>
    <row r="190" spans="1:12" ht="15">
      <c r="A190" s="126"/>
      <c r="B190" s="131"/>
      <c r="C190" s="132"/>
      <c r="D190" s="129"/>
      <c r="E190" s="212"/>
      <c r="F190" s="130">
        <v>6550</v>
      </c>
      <c r="G190" s="130">
        <f>G189</f>
        <v>1965</v>
      </c>
      <c r="H190" s="130">
        <f>H189</f>
        <v>0</v>
      </c>
      <c r="I190" s="126"/>
      <c r="J190" s="126"/>
      <c r="K190" s="126"/>
      <c r="L190" s="129"/>
    </row>
    <row r="191" spans="1:12" ht="89.25" customHeight="1">
      <c r="A191" s="126"/>
      <c r="B191" s="131"/>
      <c r="C191" s="132"/>
      <c r="D191" s="129"/>
      <c r="E191" s="212"/>
      <c r="F191" s="130">
        <v>0</v>
      </c>
      <c r="G191" s="130">
        <v>0</v>
      </c>
      <c r="H191" s="130">
        <v>0</v>
      </c>
      <c r="I191" s="126"/>
      <c r="J191" s="126"/>
      <c r="K191" s="126"/>
      <c r="L191" s="129"/>
    </row>
    <row r="192" spans="1:12" ht="15">
      <c r="A192" s="126"/>
      <c r="B192" s="134"/>
      <c r="C192" s="132"/>
      <c r="D192" s="129"/>
      <c r="E192" s="212"/>
      <c r="F192" s="130">
        <v>0</v>
      </c>
      <c r="G192" s="130">
        <v>0</v>
      </c>
      <c r="H192" s="130">
        <v>0</v>
      </c>
      <c r="I192" s="126"/>
      <c r="J192" s="126"/>
      <c r="K192" s="126"/>
      <c r="L192" s="129"/>
    </row>
    <row r="193" spans="1:12" ht="51" customHeight="1">
      <c r="A193" s="126">
        <v>29</v>
      </c>
      <c r="B193" s="127" t="s">
        <v>74</v>
      </c>
      <c r="C193" s="128" t="s">
        <v>51</v>
      </c>
      <c r="D193" s="129">
        <v>2014</v>
      </c>
      <c r="E193" s="212"/>
      <c r="F193" s="130">
        <v>11950</v>
      </c>
      <c r="G193" s="130">
        <v>1792.5</v>
      </c>
      <c r="H193" s="130">
        <v>1792.5</v>
      </c>
      <c r="I193" s="126" t="s">
        <v>26</v>
      </c>
      <c r="J193" s="126" t="s">
        <v>26</v>
      </c>
      <c r="K193" s="126" t="s">
        <v>26</v>
      </c>
      <c r="L193" s="129" t="s">
        <v>52</v>
      </c>
    </row>
    <row r="194" spans="1:12" ht="15">
      <c r="A194" s="126"/>
      <c r="B194" s="131"/>
      <c r="C194" s="132"/>
      <c r="D194" s="129"/>
      <c r="E194" s="212"/>
      <c r="F194" s="130">
        <v>11950</v>
      </c>
      <c r="G194" s="130">
        <f>G193</f>
        <v>1792.5</v>
      </c>
      <c r="H194" s="130">
        <f>H193</f>
        <v>1792.5</v>
      </c>
      <c r="I194" s="126"/>
      <c r="J194" s="126"/>
      <c r="K194" s="126"/>
      <c r="L194" s="129"/>
    </row>
    <row r="195" spans="1:12" ht="89.25" customHeight="1">
      <c r="A195" s="126"/>
      <c r="B195" s="131"/>
      <c r="C195" s="132"/>
      <c r="D195" s="129"/>
      <c r="E195" s="212"/>
      <c r="F195" s="130">
        <v>0</v>
      </c>
      <c r="G195" s="130">
        <v>0</v>
      </c>
      <c r="H195" s="130">
        <v>0</v>
      </c>
      <c r="I195" s="126"/>
      <c r="J195" s="126"/>
      <c r="K195" s="126"/>
      <c r="L195" s="129"/>
    </row>
    <row r="196" spans="1:12" ht="15">
      <c r="A196" s="126"/>
      <c r="B196" s="134"/>
      <c r="C196" s="132"/>
      <c r="D196" s="129"/>
      <c r="E196" s="212"/>
      <c r="F196" s="130">
        <v>0</v>
      </c>
      <c r="G196" s="130">
        <v>0</v>
      </c>
      <c r="H196" s="130">
        <v>0</v>
      </c>
      <c r="I196" s="126"/>
      <c r="J196" s="126"/>
      <c r="K196" s="126"/>
      <c r="L196" s="129"/>
    </row>
    <row r="197" spans="1:12" ht="76.5">
      <c r="A197" s="126">
        <v>30</v>
      </c>
      <c r="B197" s="127" t="s">
        <v>75</v>
      </c>
      <c r="C197" s="128" t="s">
        <v>51</v>
      </c>
      <c r="D197" s="129">
        <v>2014</v>
      </c>
      <c r="E197" s="212"/>
      <c r="F197" s="130">
        <v>10940</v>
      </c>
      <c r="G197" s="130">
        <v>1641</v>
      </c>
      <c r="H197" s="130">
        <v>1641</v>
      </c>
      <c r="I197" s="126" t="s">
        <v>26</v>
      </c>
      <c r="J197" s="126" t="s">
        <v>26</v>
      </c>
      <c r="K197" s="126" t="s">
        <v>26</v>
      </c>
      <c r="L197" s="129" t="s">
        <v>52</v>
      </c>
    </row>
    <row r="198" spans="1:12" ht="15">
      <c r="A198" s="126"/>
      <c r="B198" s="136"/>
      <c r="C198" s="132"/>
      <c r="D198" s="129"/>
      <c r="E198" s="212"/>
      <c r="F198" s="130">
        <v>10940</v>
      </c>
      <c r="G198" s="130">
        <f>G197</f>
        <v>1641</v>
      </c>
      <c r="H198" s="130">
        <f>H197</f>
        <v>1641</v>
      </c>
      <c r="I198" s="126"/>
      <c r="J198" s="126"/>
      <c r="K198" s="126"/>
      <c r="L198" s="129"/>
    </row>
    <row r="199" spans="1:12" ht="77.25" customHeight="1">
      <c r="A199" s="126"/>
      <c r="B199" s="136"/>
      <c r="C199" s="132"/>
      <c r="D199" s="129"/>
      <c r="E199" s="212"/>
      <c r="F199" s="130">
        <v>0</v>
      </c>
      <c r="G199" s="130">
        <v>0</v>
      </c>
      <c r="H199" s="130">
        <v>0</v>
      </c>
      <c r="I199" s="126"/>
      <c r="J199" s="126"/>
      <c r="K199" s="126"/>
      <c r="L199" s="129"/>
    </row>
    <row r="200" spans="1:12" ht="15">
      <c r="A200" s="126"/>
      <c r="B200" s="147"/>
      <c r="C200" s="132"/>
      <c r="D200" s="129"/>
      <c r="E200" s="212"/>
      <c r="F200" s="130">
        <v>0</v>
      </c>
      <c r="G200" s="130">
        <v>0</v>
      </c>
      <c r="H200" s="130">
        <v>0</v>
      </c>
      <c r="I200" s="126"/>
      <c r="J200" s="126"/>
      <c r="K200" s="126"/>
      <c r="L200" s="129"/>
    </row>
    <row r="201" spans="1:12" ht="51" customHeight="1">
      <c r="A201" s="126">
        <v>31</v>
      </c>
      <c r="B201" s="127" t="s">
        <v>76</v>
      </c>
      <c r="C201" s="128" t="s">
        <v>51</v>
      </c>
      <c r="D201" s="129">
        <v>2014</v>
      </c>
      <c r="E201" s="212"/>
      <c r="F201" s="130">
        <v>20254</v>
      </c>
      <c r="G201" s="130">
        <v>8101.6</v>
      </c>
      <c r="H201" s="130">
        <v>8101.6</v>
      </c>
      <c r="I201" s="126" t="s">
        <v>26</v>
      </c>
      <c r="J201" s="126" t="s">
        <v>26</v>
      </c>
      <c r="K201" s="126" t="s">
        <v>26</v>
      </c>
      <c r="L201" s="129" t="s">
        <v>52</v>
      </c>
    </row>
    <row r="202" spans="1:12" ht="15">
      <c r="A202" s="126"/>
      <c r="B202" s="136"/>
      <c r="C202" s="132"/>
      <c r="D202" s="129"/>
      <c r="E202" s="212"/>
      <c r="F202" s="130">
        <v>20254</v>
      </c>
      <c r="G202" s="130">
        <f>G201</f>
        <v>8101.6</v>
      </c>
      <c r="H202" s="130">
        <f>H201</f>
        <v>8101.6</v>
      </c>
      <c r="I202" s="126"/>
      <c r="J202" s="126"/>
      <c r="K202" s="126"/>
      <c r="L202" s="129"/>
    </row>
    <row r="203" spans="1:12" ht="12.75" customHeight="1">
      <c r="A203" s="126"/>
      <c r="B203" s="136"/>
      <c r="C203" s="132"/>
      <c r="D203" s="129"/>
      <c r="E203" s="212"/>
      <c r="F203" s="130">
        <v>0</v>
      </c>
      <c r="G203" s="130">
        <v>0</v>
      </c>
      <c r="H203" s="130">
        <v>0</v>
      </c>
      <c r="I203" s="126"/>
      <c r="J203" s="126"/>
      <c r="K203" s="126"/>
      <c r="L203" s="129"/>
    </row>
    <row r="204" spans="1:12" ht="15">
      <c r="A204" s="126"/>
      <c r="B204" s="137"/>
      <c r="C204" s="132"/>
      <c r="D204" s="129"/>
      <c r="E204" s="212"/>
      <c r="F204" s="130">
        <v>0</v>
      </c>
      <c r="G204" s="130">
        <v>0</v>
      </c>
      <c r="H204" s="130">
        <v>0</v>
      </c>
      <c r="I204" s="126"/>
      <c r="J204" s="126"/>
      <c r="K204" s="126"/>
      <c r="L204" s="129"/>
    </row>
    <row r="205" spans="1:12" ht="89.25">
      <c r="A205" s="126">
        <v>32</v>
      </c>
      <c r="B205" s="127" t="s">
        <v>77</v>
      </c>
      <c r="C205" s="128" t="s">
        <v>51</v>
      </c>
      <c r="D205" s="129">
        <v>2014</v>
      </c>
      <c r="E205" s="212"/>
      <c r="F205" s="130">
        <v>11058</v>
      </c>
      <c r="G205" s="130">
        <v>2211.6</v>
      </c>
      <c r="H205" s="130">
        <v>2211.6</v>
      </c>
      <c r="I205" s="126" t="s">
        <v>26</v>
      </c>
      <c r="J205" s="126" t="s">
        <v>26</v>
      </c>
      <c r="K205" s="126" t="s">
        <v>26</v>
      </c>
      <c r="L205" s="129" t="s">
        <v>52</v>
      </c>
    </row>
    <row r="206" spans="1:12" ht="15">
      <c r="A206" s="126"/>
      <c r="B206" s="136"/>
      <c r="C206" s="132"/>
      <c r="D206" s="129"/>
      <c r="E206" s="212"/>
      <c r="F206" s="130">
        <v>11058</v>
      </c>
      <c r="G206" s="130">
        <f>G205</f>
        <v>2211.6</v>
      </c>
      <c r="H206" s="130">
        <f>H205</f>
        <v>2211.6</v>
      </c>
      <c r="I206" s="126"/>
      <c r="J206" s="126"/>
      <c r="K206" s="126"/>
      <c r="L206" s="129"/>
    </row>
    <row r="207" spans="1:12" ht="12.75" customHeight="1">
      <c r="A207" s="126"/>
      <c r="B207" s="136"/>
      <c r="C207" s="132"/>
      <c r="D207" s="129"/>
      <c r="E207" s="212"/>
      <c r="F207" s="130">
        <v>0</v>
      </c>
      <c r="G207" s="130">
        <v>0</v>
      </c>
      <c r="H207" s="130">
        <v>0</v>
      </c>
      <c r="I207" s="126"/>
      <c r="J207" s="126"/>
      <c r="K207" s="126"/>
      <c r="L207" s="129"/>
    </row>
    <row r="208" spans="1:12" ht="15">
      <c r="A208" s="126"/>
      <c r="B208" s="137"/>
      <c r="C208" s="132"/>
      <c r="D208" s="129"/>
      <c r="E208" s="212"/>
      <c r="F208" s="130">
        <v>0</v>
      </c>
      <c r="G208" s="130">
        <v>0</v>
      </c>
      <c r="H208" s="130">
        <v>0</v>
      </c>
      <c r="I208" s="126"/>
      <c r="J208" s="126"/>
      <c r="K208" s="126"/>
      <c r="L208" s="129"/>
    </row>
    <row r="209" spans="1:12" ht="63.75">
      <c r="A209" s="126">
        <v>33</v>
      </c>
      <c r="B209" s="127" t="s">
        <v>78</v>
      </c>
      <c r="C209" s="128" t="s">
        <v>51</v>
      </c>
      <c r="D209" s="129">
        <v>2014</v>
      </c>
      <c r="E209" s="212"/>
      <c r="F209" s="130">
        <v>7900</v>
      </c>
      <c r="G209" s="130">
        <v>1580</v>
      </c>
      <c r="H209" s="130">
        <v>1580</v>
      </c>
      <c r="I209" s="126" t="s">
        <v>26</v>
      </c>
      <c r="J209" s="126" t="s">
        <v>26</v>
      </c>
      <c r="K209" s="126" t="s">
        <v>26</v>
      </c>
      <c r="L209" s="129" t="s">
        <v>52</v>
      </c>
    </row>
    <row r="210" spans="1:12" ht="15">
      <c r="A210" s="126"/>
      <c r="B210" s="136"/>
      <c r="C210" s="132"/>
      <c r="D210" s="129"/>
      <c r="E210" s="212"/>
      <c r="F210" s="130">
        <v>7900</v>
      </c>
      <c r="G210" s="130">
        <f>G209</f>
        <v>1580</v>
      </c>
      <c r="H210" s="130">
        <f>H209</f>
        <v>1580</v>
      </c>
      <c r="I210" s="126"/>
      <c r="J210" s="126"/>
      <c r="K210" s="126"/>
      <c r="L210" s="129"/>
    </row>
    <row r="211" spans="1:12" ht="12.75" customHeight="1">
      <c r="A211" s="126"/>
      <c r="B211" s="136"/>
      <c r="C211" s="132"/>
      <c r="D211" s="129"/>
      <c r="E211" s="212"/>
      <c r="F211" s="130">
        <v>0</v>
      </c>
      <c r="G211" s="130">
        <v>0</v>
      </c>
      <c r="H211" s="130">
        <v>0</v>
      </c>
      <c r="I211" s="126"/>
      <c r="J211" s="126"/>
      <c r="K211" s="126"/>
      <c r="L211" s="129"/>
    </row>
    <row r="212" spans="1:12" ht="15">
      <c r="A212" s="126"/>
      <c r="B212" s="137"/>
      <c r="C212" s="132"/>
      <c r="D212" s="129"/>
      <c r="E212" s="212"/>
      <c r="F212" s="130">
        <v>0</v>
      </c>
      <c r="G212" s="130">
        <v>0</v>
      </c>
      <c r="H212" s="130">
        <v>0</v>
      </c>
      <c r="I212" s="126"/>
      <c r="J212" s="126"/>
      <c r="K212" s="126"/>
      <c r="L212" s="129"/>
    </row>
    <row r="213" spans="1:12" ht="51">
      <c r="A213" s="126">
        <v>34</v>
      </c>
      <c r="B213" s="127" t="s">
        <v>79</v>
      </c>
      <c r="C213" s="128" t="s">
        <v>51</v>
      </c>
      <c r="D213" s="129">
        <v>2014</v>
      </c>
      <c r="E213" s="212"/>
      <c r="F213" s="130">
        <v>6200</v>
      </c>
      <c r="G213" s="130">
        <v>1860</v>
      </c>
      <c r="H213" s="130">
        <v>1860</v>
      </c>
      <c r="I213" s="126" t="s">
        <v>26</v>
      </c>
      <c r="J213" s="126" t="s">
        <v>26</v>
      </c>
      <c r="K213" s="126" t="s">
        <v>26</v>
      </c>
      <c r="L213" s="129" t="s">
        <v>52</v>
      </c>
    </row>
    <row r="214" spans="1:12" ht="15">
      <c r="A214" s="126"/>
      <c r="B214" s="136"/>
      <c r="C214" s="132"/>
      <c r="D214" s="129"/>
      <c r="E214" s="212"/>
      <c r="F214" s="130">
        <v>6200</v>
      </c>
      <c r="G214" s="130">
        <f>G213</f>
        <v>1860</v>
      </c>
      <c r="H214" s="130">
        <f>H213</f>
        <v>1860</v>
      </c>
      <c r="I214" s="126"/>
      <c r="J214" s="126"/>
      <c r="K214" s="126"/>
      <c r="L214" s="129"/>
    </row>
    <row r="215" spans="1:12" ht="12.75" customHeight="1">
      <c r="A215" s="126"/>
      <c r="B215" s="136"/>
      <c r="C215" s="132"/>
      <c r="D215" s="129"/>
      <c r="E215" s="212"/>
      <c r="F215" s="130">
        <v>0</v>
      </c>
      <c r="G215" s="130">
        <v>0</v>
      </c>
      <c r="H215" s="130">
        <v>0</v>
      </c>
      <c r="I215" s="126"/>
      <c r="J215" s="126"/>
      <c r="K215" s="126"/>
      <c r="L215" s="129"/>
    </row>
    <row r="216" spans="1:12" ht="15">
      <c r="A216" s="126"/>
      <c r="B216" s="137"/>
      <c r="C216" s="132"/>
      <c r="D216" s="129"/>
      <c r="E216" s="212"/>
      <c r="F216" s="130">
        <v>0</v>
      </c>
      <c r="G216" s="130">
        <v>0</v>
      </c>
      <c r="H216" s="130">
        <v>0</v>
      </c>
      <c r="I216" s="126"/>
      <c r="J216" s="126"/>
      <c r="K216" s="126"/>
      <c r="L216" s="129"/>
    </row>
    <row r="217" spans="1:12" ht="76.5">
      <c r="A217" s="126">
        <v>35</v>
      </c>
      <c r="B217" s="127" t="s">
        <v>80</v>
      </c>
      <c r="C217" s="128" t="s">
        <v>51</v>
      </c>
      <c r="D217" s="129">
        <v>2014</v>
      </c>
      <c r="E217" s="212"/>
      <c r="F217" s="130">
        <v>4797.5</v>
      </c>
      <c r="G217" s="130">
        <v>1199.375</v>
      </c>
      <c r="H217" s="130">
        <v>1199.375</v>
      </c>
      <c r="I217" s="126" t="s">
        <v>26</v>
      </c>
      <c r="J217" s="126" t="s">
        <v>26</v>
      </c>
      <c r="K217" s="126" t="s">
        <v>26</v>
      </c>
      <c r="L217" s="129" t="s">
        <v>52</v>
      </c>
    </row>
    <row r="218" spans="1:12" ht="15">
      <c r="A218" s="126"/>
      <c r="B218" s="136"/>
      <c r="C218" s="132"/>
      <c r="D218" s="129"/>
      <c r="E218" s="212"/>
      <c r="F218" s="130">
        <v>4797.5</v>
      </c>
      <c r="G218" s="130">
        <f>G217</f>
        <v>1199.375</v>
      </c>
      <c r="H218" s="130">
        <f>H217</f>
        <v>1199.375</v>
      </c>
      <c r="I218" s="126"/>
      <c r="J218" s="126"/>
      <c r="K218" s="126"/>
      <c r="L218" s="129"/>
    </row>
    <row r="219" spans="1:12" ht="12.75" customHeight="1">
      <c r="A219" s="126"/>
      <c r="B219" s="136"/>
      <c r="C219" s="132"/>
      <c r="D219" s="129"/>
      <c r="E219" s="212"/>
      <c r="F219" s="130">
        <v>0</v>
      </c>
      <c r="G219" s="130">
        <v>0</v>
      </c>
      <c r="H219" s="130">
        <v>0</v>
      </c>
      <c r="I219" s="126"/>
      <c r="J219" s="126"/>
      <c r="K219" s="126"/>
      <c r="L219" s="129"/>
    </row>
    <row r="220" spans="1:12" ht="15">
      <c r="A220" s="126"/>
      <c r="B220" s="137"/>
      <c r="C220" s="132"/>
      <c r="D220" s="129"/>
      <c r="E220" s="212"/>
      <c r="F220" s="130">
        <v>0</v>
      </c>
      <c r="G220" s="130">
        <v>0</v>
      </c>
      <c r="H220" s="130">
        <v>0</v>
      </c>
      <c r="I220" s="126"/>
      <c r="J220" s="126"/>
      <c r="K220" s="126"/>
      <c r="L220" s="129"/>
    </row>
    <row r="221" spans="1:12" ht="63.75">
      <c r="A221" s="126">
        <v>36</v>
      </c>
      <c r="B221" s="127" t="s">
        <v>118</v>
      </c>
      <c r="C221" s="128" t="s">
        <v>51</v>
      </c>
      <c r="D221" s="129">
        <v>2014</v>
      </c>
      <c r="E221" s="212"/>
      <c r="F221" s="130">
        <v>7820</v>
      </c>
      <c r="G221" s="130">
        <v>1564</v>
      </c>
      <c r="H221" s="130">
        <v>1564</v>
      </c>
      <c r="I221" s="126" t="s">
        <v>26</v>
      </c>
      <c r="J221" s="126" t="s">
        <v>26</v>
      </c>
      <c r="K221" s="126" t="s">
        <v>26</v>
      </c>
      <c r="L221" s="129" t="s">
        <v>52</v>
      </c>
    </row>
    <row r="222" spans="1:12" ht="15">
      <c r="A222" s="126"/>
      <c r="B222" s="136"/>
      <c r="C222" s="132"/>
      <c r="D222" s="129"/>
      <c r="E222" s="212"/>
      <c r="F222" s="130">
        <v>7820</v>
      </c>
      <c r="G222" s="130">
        <f>G221</f>
        <v>1564</v>
      </c>
      <c r="H222" s="130">
        <f>H221</f>
        <v>1564</v>
      </c>
      <c r="I222" s="126"/>
      <c r="J222" s="126"/>
      <c r="K222" s="126"/>
      <c r="L222" s="129"/>
    </row>
    <row r="223" spans="1:12" ht="12.75" customHeight="1">
      <c r="A223" s="126"/>
      <c r="B223" s="136"/>
      <c r="C223" s="132"/>
      <c r="D223" s="129"/>
      <c r="E223" s="212"/>
      <c r="F223" s="130">
        <v>0</v>
      </c>
      <c r="G223" s="130">
        <v>0</v>
      </c>
      <c r="H223" s="130">
        <v>0</v>
      </c>
      <c r="I223" s="126"/>
      <c r="J223" s="126"/>
      <c r="K223" s="126"/>
      <c r="L223" s="129"/>
    </row>
    <row r="224" spans="1:12" ht="15">
      <c r="A224" s="126"/>
      <c r="B224" s="137"/>
      <c r="C224" s="132"/>
      <c r="D224" s="129"/>
      <c r="E224" s="212"/>
      <c r="F224" s="130">
        <v>0</v>
      </c>
      <c r="G224" s="130">
        <v>0</v>
      </c>
      <c r="H224" s="130">
        <v>0</v>
      </c>
      <c r="I224" s="126"/>
      <c r="J224" s="126"/>
      <c r="K224" s="126"/>
      <c r="L224" s="129"/>
    </row>
    <row r="225" spans="1:12" ht="63.75">
      <c r="A225" s="126">
        <v>37</v>
      </c>
      <c r="B225" s="127" t="s">
        <v>119</v>
      </c>
      <c r="C225" s="128" t="s">
        <v>51</v>
      </c>
      <c r="D225" s="129">
        <v>2014</v>
      </c>
      <c r="E225" s="212"/>
      <c r="F225" s="130">
        <v>7900</v>
      </c>
      <c r="G225" s="130">
        <v>3160</v>
      </c>
      <c r="H225" s="130">
        <v>3160</v>
      </c>
      <c r="I225" s="126" t="s">
        <v>26</v>
      </c>
      <c r="J225" s="126" t="s">
        <v>26</v>
      </c>
      <c r="K225" s="126" t="s">
        <v>26</v>
      </c>
      <c r="L225" s="129" t="s">
        <v>52</v>
      </c>
    </row>
    <row r="226" spans="1:12" ht="15">
      <c r="A226" s="126"/>
      <c r="B226" s="136"/>
      <c r="C226" s="132"/>
      <c r="D226" s="129"/>
      <c r="E226" s="212"/>
      <c r="F226" s="130">
        <v>7900</v>
      </c>
      <c r="G226" s="130">
        <f>G225</f>
        <v>3160</v>
      </c>
      <c r="H226" s="130">
        <f>H225</f>
        <v>3160</v>
      </c>
      <c r="I226" s="126"/>
      <c r="J226" s="126"/>
      <c r="K226" s="126"/>
      <c r="L226" s="129"/>
    </row>
    <row r="227" spans="1:12" ht="12.75" customHeight="1">
      <c r="A227" s="126"/>
      <c r="B227" s="136"/>
      <c r="C227" s="132"/>
      <c r="D227" s="129"/>
      <c r="E227" s="212"/>
      <c r="F227" s="130">
        <v>0</v>
      </c>
      <c r="G227" s="130">
        <v>0</v>
      </c>
      <c r="H227" s="130">
        <v>0</v>
      </c>
      <c r="I227" s="126"/>
      <c r="J227" s="126"/>
      <c r="K227" s="126"/>
      <c r="L227" s="129"/>
    </row>
    <row r="228" spans="1:12" ht="15">
      <c r="A228" s="126"/>
      <c r="B228" s="137"/>
      <c r="C228" s="132"/>
      <c r="D228" s="129"/>
      <c r="E228" s="212"/>
      <c r="F228" s="130">
        <v>0</v>
      </c>
      <c r="G228" s="130">
        <v>0</v>
      </c>
      <c r="H228" s="130">
        <v>0</v>
      </c>
      <c r="I228" s="126"/>
      <c r="J228" s="126"/>
      <c r="K228" s="126"/>
      <c r="L228" s="129"/>
    </row>
    <row r="229" spans="1:12" ht="63.75">
      <c r="A229" s="126">
        <v>38</v>
      </c>
      <c r="B229" s="127" t="s">
        <v>120</v>
      </c>
      <c r="C229" s="128" t="s">
        <v>51</v>
      </c>
      <c r="D229" s="129">
        <v>2014</v>
      </c>
      <c r="E229" s="212"/>
      <c r="F229" s="130">
        <v>8800</v>
      </c>
      <c r="G229" s="130">
        <v>3520</v>
      </c>
      <c r="H229" s="130">
        <v>3520</v>
      </c>
      <c r="I229" s="126" t="s">
        <v>26</v>
      </c>
      <c r="J229" s="126" t="s">
        <v>26</v>
      </c>
      <c r="K229" s="126" t="s">
        <v>26</v>
      </c>
      <c r="L229" s="129" t="s">
        <v>258</v>
      </c>
    </row>
    <row r="230" spans="1:12" ht="15">
      <c r="A230" s="126"/>
      <c r="B230" s="136"/>
      <c r="C230" s="132"/>
      <c r="D230" s="129"/>
      <c r="E230" s="212"/>
      <c r="F230" s="130">
        <v>8800</v>
      </c>
      <c r="G230" s="130">
        <f>G229</f>
        <v>3520</v>
      </c>
      <c r="H230" s="130">
        <f>H229</f>
        <v>3520</v>
      </c>
      <c r="I230" s="126"/>
      <c r="J230" s="126"/>
      <c r="K230" s="126"/>
      <c r="L230" s="129"/>
    </row>
    <row r="231" spans="1:12" ht="12.75" customHeight="1">
      <c r="A231" s="126"/>
      <c r="B231" s="136"/>
      <c r="C231" s="132"/>
      <c r="D231" s="129"/>
      <c r="E231" s="212"/>
      <c r="F231" s="130">
        <v>0</v>
      </c>
      <c r="G231" s="130">
        <v>0</v>
      </c>
      <c r="H231" s="130">
        <v>0</v>
      </c>
      <c r="I231" s="126"/>
      <c r="J231" s="126"/>
      <c r="K231" s="126"/>
      <c r="L231" s="129"/>
    </row>
    <row r="232" spans="1:12" ht="15">
      <c r="A232" s="126"/>
      <c r="B232" s="137"/>
      <c r="C232" s="132"/>
      <c r="D232" s="129"/>
      <c r="E232" s="212"/>
      <c r="F232" s="130">
        <v>0</v>
      </c>
      <c r="G232" s="130">
        <v>0</v>
      </c>
      <c r="H232" s="130">
        <v>0</v>
      </c>
      <c r="I232" s="126"/>
      <c r="J232" s="126"/>
      <c r="K232" s="126"/>
      <c r="L232" s="129"/>
    </row>
    <row r="233" spans="1:12" ht="102" customHeight="1">
      <c r="A233" s="126">
        <v>39</v>
      </c>
      <c r="B233" s="127" t="s">
        <v>81</v>
      </c>
      <c r="C233" s="128" t="s">
        <v>51</v>
      </c>
      <c r="D233" s="129">
        <v>2014</v>
      </c>
      <c r="E233" s="212"/>
      <c r="F233" s="130">
        <v>5950</v>
      </c>
      <c r="G233" s="130">
        <v>892.5</v>
      </c>
      <c r="H233" s="130">
        <v>892.5</v>
      </c>
      <c r="I233" s="126" t="s">
        <v>26</v>
      </c>
      <c r="J233" s="126" t="s">
        <v>26</v>
      </c>
      <c r="K233" s="126" t="s">
        <v>26</v>
      </c>
      <c r="L233" s="129" t="s">
        <v>52</v>
      </c>
    </row>
    <row r="234" spans="1:12" ht="15">
      <c r="A234" s="126"/>
      <c r="B234" s="136"/>
      <c r="C234" s="132"/>
      <c r="D234" s="129"/>
      <c r="E234" s="212"/>
      <c r="F234" s="130">
        <v>5950</v>
      </c>
      <c r="G234" s="130">
        <f>G233</f>
        <v>892.5</v>
      </c>
      <c r="H234" s="130">
        <f>H233</f>
        <v>892.5</v>
      </c>
      <c r="I234" s="126"/>
      <c r="J234" s="126"/>
      <c r="K234" s="126"/>
      <c r="L234" s="129"/>
    </row>
    <row r="235" spans="1:12" ht="12.75" customHeight="1">
      <c r="A235" s="126"/>
      <c r="B235" s="136"/>
      <c r="C235" s="132"/>
      <c r="D235" s="129"/>
      <c r="E235" s="212"/>
      <c r="F235" s="130">
        <v>0</v>
      </c>
      <c r="G235" s="130">
        <v>0</v>
      </c>
      <c r="H235" s="130">
        <v>0</v>
      </c>
      <c r="I235" s="126"/>
      <c r="J235" s="126"/>
      <c r="K235" s="126"/>
      <c r="L235" s="129"/>
    </row>
    <row r="236" spans="1:12" ht="15">
      <c r="A236" s="126"/>
      <c r="B236" s="137"/>
      <c r="C236" s="132"/>
      <c r="D236" s="129"/>
      <c r="E236" s="212"/>
      <c r="F236" s="130">
        <v>0</v>
      </c>
      <c r="G236" s="130">
        <v>0</v>
      </c>
      <c r="H236" s="130">
        <v>0</v>
      </c>
      <c r="I236" s="126"/>
      <c r="J236" s="126"/>
      <c r="K236" s="126"/>
      <c r="L236" s="129"/>
    </row>
    <row r="237" spans="1:12" ht="89.25">
      <c r="A237" s="126">
        <v>40</v>
      </c>
      <c r="B237" s="127" t="s">
        <v>82</v>
      </c>
      <c r="C237" s="128" t="s">
        <v>51</v>
      </c>
      <c r="D237" s="129">
        <v>2014</v>
      </c>
      <c r="E237" s="212"/>
      <c r="F237" s="130">
        <v>4890</v>
      </c>
      <c r="G237" s="130">
        <v>733.5</v>
      </c>
      <c r="H237" s="130">
        <v>733.5</v>
      </c>
      <c r="I237" s="126" t="s">
        <v>26</v>
      </c>
      <c r="J237" s="126" t="s">
        <v>26</v>
      </c>
      <c r="K237" s="126" t="s">
        <v>26</v>
      </c>
      <c r="L237" s="129" t="s">
        <v>52</v>
      </c>
    </row>
    <row r="238" spans="1:12" ht="90" customHeight="1">
      <c r="A238" s="126"/>
      <c r="B238" s="136"/>
      <c r="C238" s="132"/>
      <c r="D238" s="129"/>
      <c r="E238" s="212"/>
      <c r="F238" s="130">
        <v>4890</v>
      </c>
      <c r="G238" s="130">
        <f>G237</f>
        <v>733.5</v>
      </c>
      <c r="H238" s="130">
        <f>H237</f>
        <v>733.5</v>
      </c>
      <c r="I238" s="126"/>
      <c r="J238" s="126"/>
      <c r="K238" s="126"/>
      <c r="L238" s="129"/>
    </row>
    <row r="239" spans="1:12" ht="12.75" customHeight="1">
      <c r="A239" s="126"/>
      <c r="B239" s="136"/>
      <c r="C239" s="132"/>
      <c r="D239" s="129"/>
      <c r="E239" s="212"/>
      <c r="F239" s="130">
        <v>0</v>
      </c>
      <c r="G239" s="130">
        <v>0</v>
      </c>
      <c r="H239" s="130">
        <v>0</v>
      </c>
      <c r="I239" s="126"/>
      <c r="J239" s="126"/>
      <c r="K239" s="126"/>
      <c r="L239" s="129"/>
    </row>
    <row r="240" spans="1:12" ht="15">
      <c r="A240" s="126"/>
      <c r="B240" s="137"/>
      <c r="C240" s="132"/>
      <c r="D240" s="129"/>
      <c r="E240" s="212"/>
      <c r="F240" s="130">
        <v>0</v>
      </c>
      <c r="G240" s="130">
        <v>0</v>
      </c>
      <c r="H240" s="130">
        <v>0</v>
      </c>
      <c r="I240" s="126"/>
      <c r="J240" s="126"/>
      <c r="K240" s="126"/>
      <c r="L240" s="129"/>
    </row>
    <row r="241" spans="1:12" ht="76.5">
      <c r="A241" s="126">
        <v>41</v>
      </c>
      <c r="B241" s="127" t="s">
        <v>83</v>
      </c>
      <c r="C241" s="128" t="s">
        <v>51</v>
      </c>
      <c r="D241" s="129">
        <v>2014</v>
      </c>
      <c r="E241" s="212"/>
      <c r="F241" s="130">
        <v>6897</v>
      </c>
      <c r="G241" s="130">
        <v>2069.1</v>
      </c>
      <c r="H241" s="130">
        <v>2069.1</v>
      </c>
      <c r="I241" s="126" t="s">
        <v>26</v>
      </c>
      <c r="J241" s="126" t="s">
        <v>26</v>
      </c>
      <c r="K241" s="126" t="s">
        <v>26</v>
      </c>
      <c r="L241" s="129" t="s">
        <v>52</v>
      </c>
    </row>
    <row r="242" spans="1:12" ht="15">
      <c r="A242" s="126"/>
      <c r="B242" s="136"/>
      <c r="C242" s="132"/>
      <c r="D242" s="129"/>
      <c r="E242" s="212"/>
      <c r="F242" s="130">
        <v>6897</v>
      </c>
      <c r="G242" s="130">
        <f>G241</f>
        <v>2069.1</v>
      </c>
      <c r="H242" s="130">
        <f>H241</f>
        <v>2069.1</v>
      </c>
      <c r="I242" s="126"/>
      <c r="J242" s="126"/>
      <c r="K242" s="126"/>
      <c r="L242" s="129"/>
    </row>
    <row r="243" spans="1:12" ht="12.75" customHeight="1">
      <c r="A243" s="126"/>
      <c r="B243" s="136"/>
      <c r="C243" s="132"/>
      <c r="D243" s="129"/>
      <c r="E243" s="212"/>
      <c r="F243" s="130">
        <v>0</v>
      </c>
      <c r="G243" s="130">
        <v>0</v>
      </c>
      <c r="H243" s="130">
        <v>0</v>
      </c>
      <c r="I243" s="126"/>
      <c r="J243" s="126"/>
      <c r="K243" s="126"/>
      <c r="L243" s="129"/>
    </row>
    <row r="244" spans="1:12" ht="63.75" customHeight="1">
      <c r="A244" s="126"/>
      <c r="B244" s="137"/>
      <c r="C244" s="132"/>
      <c r="D244" s="129"/>
      <c r="E244" s="212"/>
      <c r="F244" s="130">
        <v>0</v>
      </c>
      <c r="G244" s="130">
        <v>0</v>
      </c>
      <c r="H244" s="130">
        <v>0</v>
      </c>
      <c r="I244" s="126"/>
      <c r="J244" s="126"/>
      <c r="K244" s="126"/>
      <c r="L244" s="129"/>
    </row>
    <row r="245" spans="1:12" ht="89.25">
      <c r="A245" s="126">
        <v>42</v>
      </c>
      <c r="B245" s="127" t="s">
        <v>84</v>
      </c>
      <c r="C245" s="128" t="s">
        <v>51</v>
      </c>
      <c r="D245" s="129">
        <v>2014</v>
      </c>
      <c r="E245" s="212"/>
      <c r="F245" s="130">
        <v>4748.1</v>
      </c>
      <c r="G245" s="130">
        <v>1424.43</v>
      </c>
      <c r="H245" s="130">
        <v>1424.43</v>
      </c>
      <c r="I245" s="126" t="s">
        <v>26</v>
      </c>
      <c r="J245" s="126" t="s">
        <v>26</v>
      </c>
      <c r="K245" s="126" t="s">
        <v>26</v>
      </c>
      <c r="L245" s="129" t="s">
        <v>52</v>
      </c>
    </row>
    <row r="246" spans="1:12" ht="15">
      <c r="A246" s="126"/>
      <c r="B246" s="136"/>
      <c r="C246" s="132"/>
      <c r="D246" s="129"/>
      <c r="E246" s="212"/>
      <c r="F246" s="130">
        <v>4748.1</v>
      </c>
      <c r="G246" s="130">
        <f>G245</f>
        <v>1424.43</v>
      </c>
      <c r="H246" s="130">
        <f>H245</f>
        <v>1424.43</v>
      </c>
      <c r="I246" s="126"/>
      <c r="J246" s="126"/>
      <c r="K246" s="126"/>
      <c r="L246" s="129"/>
    </row>
    <row r="247" spans="1:12" ht="12.75" customHeight="1">
      <c r="A247" s="126"/>
      <c r="B247" s="136"/>
      <c r="C247" s="132"/>
      <c r="D247" s="129"/>
      <c r="E247" s="212"/>
      <c r="F247" s="130">
        <v>0</v>
      </c>
      <c r="G247" s="130">
        <v>0</v>
      </c>
      <c r="H247" s="130">
        <v>0</v>
      </c>
      <c r="I247" s="126"/>
      <c r="J247" s="126"/>
      <c r="K247" s="126"/>
      <c r="L247" s="129"/>
    </row>
    <row r="248" spans="1:12" ht="15">
      <c r="A248" s="126"/>
      <c r="B248" s="137"/>
      <c r="C248" s="132"/>
      <c r="D248" s="129"/>
      <c r="E248" s="212"/>
      <c r="F248" s="130">
        <v>0</v>
      </c>
      <c r="G248" s="130">
        <v>0</v>
      </c>
      <c r="H248" s="130">
        <v>0</v>
      </c>
      <c r="I248" s="126"/>
      <c r="J248" s="126"/>
      <c r="K248" s="126"/>
      <c r="L248" s="129"/>
    </row>
    <row r="249" spans="1:12" ht="76.5">
      <c r="A249" s="126">
        <v>43</v>
      </c>
      <c r="B249" s="127" t="s">
        <v>121</v>
      </c>
      <c r="C249" s="128" t="s">
        <v>50</v>
      </c>
      <c r="D249" s="129">
        <v>2014</v>
      </c>
      <c r="E249" s="212"/>
      <c r="F249" s="130">
        <v>3950</v>
      </c>
      <c r="G249" s="130">
        <v>1580</v>
      </c>
      <c r="H249" s="130">
        <v>1580</v>
      </c>
      <c r="I249" s="126" t="s">
        <v>26</v>
      </c>
      <c r="J249" s="126" t="s">
        <v>26</v>
      </c>
      <c r="K249" s="126" t="s">
        <v>26</v>
      </c>
      <c r="L249" s="129" t="s">
        <v>52</v>
      </c>
    </row>
    <row r="250" spans="1:12" ht="15">
      <c r="A250" s="126"/>
      <c r="B250" s="136"/>
      <c r="C250" s="132"/>
      <c r="D250" s="129"/>
      <c r="E250" s="212"/>
      <c r="F250" s="130">
        <v>3950</v>
      </c>
      <c r="G250" s="130">
        <f>G249</f>
        <v>1580</v>
      </c>
      <c r="H250" s="130">
        <f>H249</f>
        <v>1580</v>
      </c>
      <c r="I250" s="126"/>
      <c r="J250" s="126"/>
      <c r="K250" s="126"/>
      <c r="L250" s="129"/>
    </row>
    <row r="251" spans="1:12" ht="12.75" customHeight="1">
      <c r="A251" s="126"/>
      <c r="B251" s="136"/>
      <c r="C251" s="132"/>
      <c r="D251" s="129"/>
      <c r="E251" s="212"/>
      <c r="F251" s="130">
        <v>0</v>
      </c>
      <c r="G251" s="130">
        <v>0</v>
      </c>
      <c r="H251" s="130">
        <v>0</v>
      </c>
      <c r="I251" s="126"/>
      <c r="J251" s="126"/>
      <c r="K251" s="126"/>
      <c r="L251" s="129"/>
    </row>
    <row r="252" spans="1:12" ht="15">
      <c r="A252" s="126"/>
      <c r="B252" s="137"/>
      <c r="C252" s="132"/>
      <c r="D252" s="129"/>
      <c r="E252" s="212"/>
      <c r="F252" s="130">
        <v>0</v>
      </c>
      <c r="G252" s="130">
        <v>0</v>
      </c>
      <c r="H252" s="130">
        <v>0</v>
      </c>
      <c r="I252" s="126"/>
      <c r="J252" s="126"/>
      <c r="K252" s="126"/>
      <c r="L252" s="129"/>
    </row>
    <row r="253" spans="1:12" ht="102">
      <c r="A253" s="126">
        <v>44</v>
      </c>
      <c r="B253" s="148" t="s">
        <v>122</v>
      </c>
      <c r="C253" s="128" t="s">
        <v>51</v>
      </c>
      <c r="D253" s="129">
        <v>2014</v>
      </c>
      <c r="E253" s="212"/>
      <c r="F253" s="130">
        <v>7920</v>
      </c>
      <c r="G253" s="130">
        <v>3168</v>
      </c>
      <c r="H253" s="130">
        <v>3168</v>
      </c>
      <c r="I253" s="126" t="s">
        <v>26</v>
      </c>
      <c r="J253" s="126" t="s">
        <v>26</v>
      </c>
      <c r="K253" s="126" t="s">
        <v>26</v>
      </c>
      <c r="L253" s="149" t="s">
        <v>52</v>
      </c>
    </row>
    <row r="254" spans="1:12" ht="15">
      <c r="A254" s="126"/>
      <c r="B254" s="136"/>
      <c r="C254" s="132"/>
      <c r="D254" s="129"/>
      <c r="E254" s="212"/>
      <c r="F254" s="130">
        <v>7920</v>
      </c>
      <c r="G254" s="130">
        <f>G253</f>
        <v>3168</v>
      </c>
      <c r="H254" s="130">
        <f>H253</f>
        <v>3168</v>
      </c>
      <c r="I254" s="126"/>
      <c r="J254" s="126"/>
      <c r="K254" s="126"/>
      <c r="L254" s="129"/>
    </row>
    <row r="255" spans="1:12" ht="12.75" customHeight="1">
      <c r="A255" s="126"/>
      <c r="B255" s="136"/>
      <c r="C255" s="132"/>
      <c r="D255" s="129"/>
      <c r="E255" s="212"/>
      <c r="F255" s="130">
        <v>0</v>
      </c>
      <c r="G255" s="130">
        <v>0</v>
      </c>
      <c r="H255" s="130">
        <v>0</v>
      </c>
      <c r="I255" s="126"/>
      <c r="J255" s="126"/>
      <c r="K255" s="126"/>
      <c r="L255" s="129"/>
    </row>
    <row r="256" spans="1:12" ht="15">
      <c r="A256" s="126"/>
      <c r="B256" s="137"/>
      <c r="C256" s="132"/>
      <c r="D256" s="129"/>
      <c r="E256" s="212"/>
      <c r="F256" s="130">
        <v>0</v>
      </c>
      <c r="G256" s="130">
        <v>0</v>
      </c>
      <c r="H256" s="130">
        <v>0</v>
      </c>
      <c r="I256" s="126"/>
      <c r="J256" s="126"/>
      <c r="K256" s="126"/>
      <c r="L256" s="129"/>
    </row>
    <row r="257" spans="1:12" ht="76.5">
      <c r="A257" s="126">
        <v>45</v>
      </c>
      <c r="B257" s="127" t="s">
        <v>85</v>
      </c>
      <c r="C257" s="128" t="s">
        <v>51</v>
      </c>
      <c r="D257" s="129">
        <v>2014</v>
      </c>
      <c r="E257" s="212"/>
      <c r="F257" s="130">
        <v>8000</v>
      </c>
      <c r="G257" s="130">
        <v>800</v>
      </c>
      <c r="H257" s="130">
        <v>800</v>
      </c>
      <c r="I257" s="126" t="s">
        <v>26</v>
      </c>
      <c r="J257" s="126" t="s">
        <v>26</v>
      </c>
      <c r="K257" s="126" t="s">
        <v>26</v>
      </c>
      <c r="L257" s="149" t="s">
        <v>52</v>
      </c>
    </row>
    <row r="258" spans="1:12" ht="15">
      <c r="A258" s="126"/>
      <c r="B258" s="136"/>
      <c r="C258" s="132"/>
      <c r="D258" s="129"/>
      <c r="E258" s="212"/>
      <c r="F258" s="130">
        <v>8000</v>
      </c>
      <c r="G258" s="130">
        <f>G257</f>
        <v>800</v>
      </c>
      <c r="H258" s="130">
        <f>H257</f>
        <v>800</v>
      </c>
      <c r="I258" s="126"/>
      <c r="J258" s="126"/>
      <c r="K258" s="126"/>
      <c r="L258" s="129"/>
    </row>
    <row r="259" spans="1:12" ht="51.75" customHeight="1">
      <c r="A259" s="126"/>
      <c r="B259" s="136"/>
      <c r="C259" s="132"/>
      <c r="D259" s="129"/>
      <c r="E259" s="212"/>
      <c r="F259" s="130">
        <v>0</v>
      </c>
      <c r="G259" s="130">
        <v>0</v>
      </c>
      <c r="H259" s="130">
        <v>0</v>
      </c>
      <c r="I259" s="126"/>
      <c r="J259" s="126"/>
      <c r="K259" s="126"/>
      <c r="L259" s="129"/>
    </row>
    <row r="260" spans="1:12" ht="15">
      <c r="A260" s="126"/>
      <c r="B260" s="137"/>
      <c r="C260" s="132"/>
      <c r="D260" s="129"/>
      <c r="E260" s="212"/>
      <c r="F260" s="130">
        <v>0</v>
      </c>
      <c r="G260" s="130">
        <v>0</v>
      </c>
      <c r="H260" s="130">
        <v>0</v>
      </c>
      <c r="I260" s="126"/>
      <c r="J260" s="126"/>
      <c r="K260" s="126"/>
      <c r="L260" s="129"/>
    </row>
    <row r="261" spans="1:12" ht="76.5">
      <c r="A261" s="126">
        <v>46</v>
      </c>
      <c r="B261" s="127" t="s">
        <v>86</v>
      </c>
      <c r="C261" s="128" t="s">
        <v>51</v>
      </c>
      <c r="D261" s="129">
        <v>2014</v>
      </c>
      <c r="E261" s="212"/>
      <c r="F261" s="130">
        <v>18200</v>
      </c>
      <c r="G261" s="130">
        <v>5460</v>
      </c>
      <c r="H261" s="130">
        <v>5460</v>
      </c>
      <c r="I261" s="126" t="s">
        <v>26</v>
      </c>
      <c r="J261" s="126" t="s">
        <v>26</v>
      </c>
      <c r="K261" s="126" t="s">
        <v>26</v>
      </c>
      <c r="L261" s="149" t="s">
        <v>52</v>
      </c>
    </row>
    <row r="262" spans="1:12" ht="15">
      <c r="A262" s="126"/>
      <c r="B262" s="136"/>
      <c r="C262" s="132"/>
      <c r="D262" s="129"/>
      <c r="E262" s="212"/>
      <c r="F262" s="130">
        <v>18200</v>
      </c>
      <c r="G262" s="130">
        <f>G261</f>
        <v>5460</v>
      </c>
      <c r="H262" s="130">
        <f>H261</f>
        <v>5460</v>
      </c>
      <c r="I262" s="126"/>
      <c r="J262" s="126"/>
      <c r="K262" s="126"/>
      <c r="L262" s="129"/>
    </row>
    <row r="263" spans="1:12" ht="12.75" customHeight="1">
      <c r="A263" s="126"/>
      <c r="B263" s="136"/>
      <c r="C263" s="132"/>
      <c r="D263" s="129"/>
      <c r="E263" s="212"/>
      <c r="F263" s="130">
        <v>0</v>
      </c>
      <c r="G263" s="130">
        <v>0</v>
      </c>
      <c r="H263" s="130">
        <v>0</v>
      </c>
      <c r="I263" s="126"/>
      <c r="J263" s="126"/>
      <c r="K263" s="126"/>
      <c r="L263" s="129"/>
    </row>
    <row r="264" spans="1:12" ht="15">
      <c r="A264" s="126"/>
      <c r="B264" s="138"/>
      <c r="C264" s="132"/>
      <c r="D264" s="129"/>
      <c r="E264" s="212"/>
      <c r="F264" s="130">
        <v>0</v>
      </c>
      <c r="G264" s="130">
        <v>0</v>
      </c>
      <c r="H264" s="130">
        <v>0</v>
      </c>
      <c r="I264" s="126"/>
      <c r="J264" s="126"/>
      <c r="K264" s="126"/>
      <c r="L264" s="129"/>
    </row>
    <row r="265" spans="1:12" ht="89.25">
      <c r="A265" s="126">
        <v>47</v>
      </c>
      <c r="B265" s="127" t="s">
        <v>87</v>
      </c>
      <c r="C265" s="128" t="s">
        <v>51</v>
      </c>
      <c r="D265" s="129">
        <v>2014</v>
      </c>
      <c r="E265" s="212"/>
      <c r="F265" s="130">
        <v>9196</v>
      </c>
      <c r="G265" s="130">
        <v>2758.8</v>
      </c>
      <c r="H265" s="130">
        <v>2758.8</v>
      </c>
      <c r="I265" s="126" t="s">
        <v>26</v>
      </c>
      <c r="J265" s="126" t="s">
        <v>26</v>
      </c>
      <c r="K265" s="126" t="s">
        <v>26</v>
      </c>
      <c r="L265" s="149" t="s">
        <v>52</v>
      </c>
    </row>
    <row r="266" spans="1:12" ht="15">
      <c r="A266" s="126"/>
      <c r="B266" s="136"/>
      <c r="C266" s="132"/>
      <c r="D266" s="129"/>
      <c r="E266" s="212"/>
      <c r="F266" s="130">
        <v>9196</v>
      </c>
      <c r="G266" s="130">
        <f>G265</f>
        <v>2758.8</v>
      </c>
      <c r="H266" s="130">
        <f>H265</f>
        <v>2758.8</v>
      </c>
      <c r="I266" s="126"/>
      <c r="J266" s="126"/>
      <c r="K266" s="126"/>
      <c r="L266" s="129"/>
    </row>
    <row r="267" spans="1:12" ht="12.75" customHeight="1">
      <c r="A267" s="126"/>
      <c r="B267" s="136"/>
      <c r="C267" s="132"/>
      <c r="D267" s="129"/>
      <c r="E267" s="212"/>
      <c r="F267" s="130">
        <v>0</v>
      </c>
      <c r="G267" s="130">
        <v>0</v>
      </c>
      <c r="H267" s="130">
        <v>0</v>
      </c>
      <c r="I267" s="126"/>
      <c r="J267" s="126"/>
      <c r="K267" s="126"/>
      <c r="L267" s="129"/>
    </row>
    <row r="268" spans="1:12" ht="15">
      <c r="A268" s="126"/>
      <c r="B268" s="138"/>
      <c r="C268" s="132"/>
      <c r="D268" s="129"/>
      <c r="E268" s="212"/>
      <c r="F268" s="130">
        <v>0</v>
      </c>
      <c r="G268" s="130">
        <v>0</v>
      </c>
      <c r="H268" s="130">
        <v>0</v>
      </c>
      <c r="I268" s="126"/>
      <c r="J268" s="126"/>
      <c r="K268" s="126"/>
      <c r="L268" s="129"/>
    </row>
    <row r="269" spans="1:12" ht="63.75" customHeight="1">
      <c r="A269" s="126">
        <v>48</v>
      </c>
      <c r="B269" s="127" t="s">
        <v>88</v>
      </c>
      <c r="C269" s="128" t="s">
        <v>51</v>
      </c>
      <c r="D269" s="129">
        <v>2014</v>
      </c>
      <c r="E269" s="212"/>
      <c r="F269" s="130">
        <v>14600</v>
      </c>
      <c r="G269" s="130">
        <v>3650</v>
      </c>
      <c r="H269" s="130">
        <f>1460</f>
        <v>1460</v>
      </c>
      <c r="I269" s="126" t="s">
        <v>26</v>
      </c>
      <c r="J269" s="126" t="s">
        <v>26</v>
      </c>
      <c r="K269" s="126" t="s">
        <v>26</v>
      </c>
      <c r="L269" s="149" t="s">
        <v>32</v>
      </c>
    </row>
    <row r="270" spans="1:12" ht="15">
      <c r="A270" s="126"/>
      <c r="B270" s="136"/>
      <c r="C270" s="132"/>
      <c r="D270" s="129"/>
      <c r="E270" s="212"/>
      <c r="F270" s="130">
        <v>14600</v>
      </c>
      <c r="G270" s="130">
        <f>G269</f>
        <v>3650</v>
      </c>
      <c r="H270" s="130">
        <f>H269</f>
        <v>1460</v>
      </c>
      <c r="I270" s="126"/>
      <c r="J270" s="126"/>
      <c r="K270" s="126"/>
      <c r="L270" s="129"/>
    </row>
    <row r="271" spans="1:12" ht="12.75" customHeight="1">
      <c r="A271" s="126"/>
      <c r="B271" s="136"/>
      <c r="C271" s="132"/>
      <c r="D271" s="129"/>
      <c r="E271" s="212"/>
      <c r="F271" s="130">
        <v>0</v>
      </c>
      <c r="G271" s="130">
        <v>0</v>
      </c>
      <c r="H271" s="130">
        <v>0</v>
      </c>
      <c r="I271" s="126"/>
      <c r="J271" s="126"/>
      <c r="K271" s="126"/>
      <c r="L271" s="129"/>
    </row>
    <row r="272" spans="1:12" ht="15">
      <c r="A272" s="126"/>
      <c r="B272" s="138"/>
      <c r="C272" s="132"/>
      <c r="D272" s="129"/>
      <c r="E272" s="212"/>
      <c r="F272" s="130">
        <v>0</v>
      </c>
      <c r="G272" s="130">
        <v>0</v>
      </c>
      <c r="H272" s="130">
        <v>0</v>
      </c>
      <c r="I272" s="126"/>
      <c r="J272" s="126"/>
      <c r="K272" s="126"/>
      <c r="L272" s="129"/>
    </row>
    <row r="273" spans="1:12" ht="89.25">
      <c r="A273" s="126">
        <v>49</v>
      </c>
      <c r="B273" s="127" t="s">
        <v>89</v>
      </c>
      <c r="C273" s="128" t="s">
        <v>51</v>
      </c>
      <c r="D273" s="129">
        <v>2014</v>
      </c>
      <c r="E273" s="212"/>
      <c r="F273" s="130">
        <v>5420.7</v>
      </c>
      <c r="G273" s="130">
        <v>1084.14</v>
      </c>
      <c r="H273" s="130">
        <v>1084.14</v>
      </c>
      <c r="I273" s="126" t="s">
        <v>26</v>
      </c>
      <c r="J273" s="126" t="s">
        <v>26</v>
      </c>
      <c r="K273" s="126" t="s">
        <v>26</v>
      </c>
      <c r="L273" s="149" t="s">
        <v>52</v>
      </c>
    </row>
    <row r="274" spans="1:12" ht="15">
      <c r="A274" s="126"/>
      <c r="B274" s="136"/>
      <c r="C274" s="132"/>
      <c r="D274" s="129"/>
      <c r="E274" s="212"/>
      <c r="F274" s="130">
        <v>5420.7</v>
      </c>
      <c r="G274" s="130">
        <f>G273</f>
        <v>1084.14</v>
      </c>
      <c r="H274" s="130">
        <f>H273</f>
        <v>1084.14</v>
      </c>
      <c r="I274" s="150">
        <f>I273</f>
      </c>
      <c r="J274" s="150">
        <f>J273</f>
      </c>
      <c r="K274" s="150">
        <f>K273</f>
      </c>
      <c r="L274" s="129"/>
    </row>
    <row r="275" spans="1:12" ht="12.75" customHeight="1">
      <c r="A275" s="126"/>
      <c r="B275" s="136"/>
      <c r="C275" s="132"/>
      <c r="D275" s="129"/>
      <c r="E275" s="212"/>
      <c r="F275" s="130">
        <v>0</v>
      </c>
      <c r="G275" s="130">
        <v>0</v>
      </c>
      <c r="H275" s="130">
        <v>0</v>
      </c>
      <c r="I275" s="126"/>
      <c r="J275" s="126"/>
      <c r="K275" s="126"/>
      <c r="L275" s="129"/>
    </row>
    <row r="276" spans="1:12" ht="15">
      <c r="A276" s="126"/>
      <c r="B276" s="138"/>
      <c r="C276" s="132"/>
      <c r="D276" s="129"/>
      <c r="E276" s="212"/>
      <c r="F276" s="130">
        <v>0</v>
      </c>
      <c r="G276" s="130">
        <v>0</v>
      </c>
      <c r="H276" s="130">
        <v>0</v>
      </c>
      <c r="I276" s="126"/>
      <c r="J276" s="126"/>
      <c r="K276" s="126"/>
      <c r="L276" s="129"/>
    </row>
    <row r="277" spans="1:12" ht="89.25">
      <c r="A277" s="126">
        <v>50</v>
      </c>
      <c r="B277" s="127" t="s">
        <v>90</v>
      </c>
      <c r="C277" s="128" t="s">
        <v>51</v>
      </c>
      <c r="D277" s="129">
        <v>2014</v>
      </c>
      <c r="E277" s="212"/>
      <c r="F277" s="130">
        <v>5513.8</v>
      </c>
      <c r="G277" s="130">
        <v>1378.45</v>
      </c>
      <c r="H277" s="130">
        <v>1378.45</v>
      </c>
      <c r="I277" s="126" t="s">
        <v>26</v>
      </c>
      <c r="J277" s="126" t="s">
        <v>26</v>
      </c>
      <c r="K277" s="126" t="s">
        <v>26</v>
      </c>
      <c r="L277" s="149" t="s">
        <v>52</v>
      </c>
    </row>
    <row r="278" spans="1:12" ht="15">
      <c r="A278" s="126"/>
      <c r="B278" s="136"/>
      <c r="C278" s="132"/>
      <c r="D278" s="129"/>
      <c r="E278" s="212"/>
      <c r="F278" s="130">
        <v>5513.8</v>
      </c>
      <c r="G278" s="130">
        <f>G277</f>
        <v>1378.45</v>
      </c>
      <c r="H278" s="130">
        <f>H277</f>
        <v>1378.45</v>
      </c>
      <c r="I278" s="126"/>
      <c r="J278" s="126"/>
      <c r="K278" s="126"/>
      <c r="L278" s="129"/>
    </row>
    <row r="279" spans="1:12" ht="12.75" customHeight="1">
      <c r="A279" s="126"/>
      <c r="B279" s="136"/>
      <c r="C279" s="132"/>
      <c r="D279" s="129"/>
      <c r="E279" s="212"/>
      <c r="F279" s="130">
        <v>0</v>
      </c>
      <c r="G279" s="130">
        <v>0</v>
      </c>
      <c r="H279" s="130">
        <v>0</v>
      </c>
      <c r="I279" s="126"/>
      <c r="J279" s="126"/>
      <c r="K279" s="126"/>
      <c r="L279" s="129"/>
    </row>
    <row r="280" spans="1:12" ht="15">
      <c r="A280" s="126"/>
      <c r="B280" s="138"/>
      <c r="C280" s="132"/>
      <c r="D280" s="129"/>
      <c r="E280" s="212"/>
      <c r="F280" s="130">
        <v>0</v>
      </c>
      <c r="G280" s="130">
        <v>0</v>
      </c>
      <c r="H280" s="130">
        <v>0</v>
      </c>
      <c r="I280" s="126"/>
      <c r="J280" s="126"/>
      <c r="K280" s="126"/>
      <c r="L280" s="129"/>
    </row>
    <row r="281" spans="1:12" ht="63.75">
      <c r="A281" s="126">
        <v>51</v>
      </c>
      <c r="B281" s="127" t="s">
        <v>123</v>
      </c>
      <c r="C281" s="128" t="s">
        <v>51</v>
      </c>
      <c r="D281" s="129">
        <v>2014</v>
      </c>
      <c r="E281" s="212"/>
      <c r="F281" s="130">
        <v>5000</v>
      </c>
      <c r="G281" s="130">
        <v>1000</v>
      </c>
      <c r="H281" s="130">
        <v>0</v>
      </c>
      <c r="I281" s="126" t="s">
        <v>26</v>
      </c>
      <c r="J281" s="126" t="s">
        <v>26</v>
      </c>
      <c r="K281" s="126" t="s">
        <v>26</v>
      </c>
      <c r="L281" s="149" t="s">
        <v>32</v>
      </c>
    </row>
    <row r="282" spans="1:12" ht="15">
      <c r="A282" s="126"/>
      <c r="B282" s="136"/>
      <c r="C282" s="132"/>
      <c r="D282" s="129"/>
      <c r="E282" s="212"/>
      <c r="F282" s="130">
        <v>5000</v>
      </c>
      <c r="G282" s="130">
        <f>G281</f>
        <v>1000</v>
      </c>
      <c r="H282" s="130">
        <f>H281</f>
        <v>0</v>
      </c>
      <c r="I282" s="126"/>
      <c r="J282" s="126"/>
      <c r="K282" s="126"/>
      <c r="L282" s="129"/>
    </row>
    <row r="283" spans="1:12" ht="12.75" customHeight="1">
      <c r="A283" s="126"/>
      <c r="B283" s="136"/>
      <c r="C283" s="132"/>
      <c r="D283" s="129"/>
      <c r="E283" s="212"/>
      <c r="F283" s="130">
        <v>0</v>
      </c>
      <c r="G283" s="130">
        <v>0</v>
      </c>
      <c r="H283" s="130">
        <v>0</v>
      </c>
      <c r="I283" s="126"/>
      <c r="J283" s="126"/>
      <c r="K283" s="126"/>
      <c r="L283" s="129"/>
    </row>
    <row r="284" spans="1:12" ht="15">
      <c r="A284" s="126"/>
      <c r="B284" s="138"/>
      <c r="C284" s="132"/>
      <c r="D284" s="129"/>
      <c r="E284" s="212"/>
      <c r="F284" s="130">
        <v>0</v>
      </c>
      <c r="G284" s="130">
        <v>0</v>
      </c>
      <c r="H284" s="130">
        <v>0</v>
      </c>
      <c r="I284" s="126"/>
      <c r="J284" s="126"/>
      <c r="K284" s="126"/>
      <c r="L284" s="129"/>
    </row>
    <row r="285" spans="1:12" ht="89.25">
      <c r="A285" s="126">
        <v>52</v>
      </c>
      <c r="B285" s="127" t="s">
        <v>124</v>
      </c>
      <c r="C285" s="128" t="s">
        <v>51</v>
      </c>
      <c r="D285" s="129">
        <v>2014</v>
      </c>
      <c r="E285" s="212"/>
      <c r="F285" s="130">
        <v>6850</v>
      </c>
      <c r="G285" s="130">
        <v>2740</v>
      </c>
      <c r="H285" s="130">
        <v>2740</v>
      </c>
      <c r="I285" s="126" t="s">
        <v>26</v>
      </c>
      <c r="J285" s="126" t="s">
        <v>26</v>
      </c>
      <c r="K285" s="126" t="s">
        <v>26</v>
      </c>
      <c r="L285" s="149" t="s">
        <v>52</v>
      </c>
    </row>
    <row r="286" spans="1:12" ht="15">
      <c r="A286" s="126"/>
      <c r="B286" s="136"/>
      <c r="C286" s="132"/>
      <c r="D286" s="129"/>
      <c r="E286" s="212"/>
      <c r="F286" s="130">
        <v>6850</v>
      </c>
      <c r="G286" s="130">
        <f>G285</f>
        <v>2740</v>
      </c>
      <c r="H286" s="130">
        <f>H285</f>
        <v>2740</v>
      </c>
      <c r="I286" s="126"/>
      <c r="J286" s="126"/>
      <c r="K286" s="126"/>
      <c r="L286" s="129"/>
    </row>
    <row r="287" spans="1:12" ht="12.75" customHeight="1">
      <c r="A287" s="126"/>
      <c r="B287" s="136"/>
      <c r="C287" s="132"/>
      <c r="D287" s="129"/>
      <c r="E287" s="212"/>
      <c r="F287" s="130">
        <v>0</v>
      </c>
      <c r="G287" s="130">
        <v>0</v>
      </c>
      <c r="H287" s="130">
        <v>0</v>
      </c>
      <c r="I287" s="126"/>
      <c r="J287" s="126"/>
      <c r="K287" s="126"/>
      <c r="L287" s="129"/>
    </row>
    <row r="288" spans="1:12" ht="15">
      <c r="A288" s="126"/>
      <c r="B288" s="138"/>
      <c r="C288" s="132"/>
      <c r="D288" s="129"/>
      <c r="E288" s="212"/>
      <c r="F288" s="130">
        <v>0</v>
      </c>
      <c r="G288" s="130">
        <v>0</v>
      </c>
      <c r="H288" s="130">
        <v>0</v>
      </c>
      <c r="I288" s="126"/>
      <c r="J288" s="126"/>
      <c r="K288" s="126"/>
      <c r="L288" s="129"/>
    </row>
    <row r="289" spans="1:12" ht="63.75" customHeight="1">
      <c r="A289" s="126">
        <v>53</v>
      </c>
      <c r="B289" s="127" t="s">
        <v>125</v>
      </c>
      <c r="C289" s="128" t="s">
        <v>51</v>
      </c>
      <c r="D289" s="129">
        <v>2014</v>
      </c>
      <c r="E289" s="212"/>
      <c r="F289" s="47">
        <v>6330</v>
      </c>
      <c r="G289" s="47">
        <v>2532</v>
      </c>
      <c r="H289" s="47">
        <v>2532</v>
      </c>
      <c r="I289" s="126" t="s">
        <v>26</v>
      </c>
      <c r="J289" s="126" t="s">
        <v>26</v>
      </c>
      <c r="K289" s="126" t="s">
        <v>26</v>
      </c>
      <c r="L289" s="149" t="s">
        <v>52</v>
      </c>
    </row>
    <row r="290" spans="1:12" ht="15">
      <c r="A290" s="126"/>
      <c r="B290" s="151"/>
      <c r="C290" s="132"/>
      <c r="D290" s="129"/>
      <c r="E290" s="212"/>
      <c r="F290" s="47">
        <v>6330</v>
      </c>
      <c r="G290" s="47">
        <f>G289</f>
        <v>2532</v>
      </c>
      <c r="H290" s="47">
        <f>H289</f>
        <v>2532</v>
      </c>
      <c r="I290" s="126"/>
      <c r="J290" s="126"/>
      <c r="K290" s="126"/>
      <c r="L290" s="129"/>
    </row>
    <row r="291" spans="1:12" ht="12.75" customHeight="1">
      <c r="A291" s="126"/>
      <c r="B291" s="136"/>
      <c r="C291" s="132"/>
      <c r="D291" s="129"/>
      <c r="E291" s="212"/>
      <c r="F291" s="130">
        <v>0</v>
      </c>
      <c r="G291" s="130">
        <v>0</v>
      </c>
      <c r="H291" s="130">
        <v>0</v>
      </c>
      <c r="I291" s="126"/>
      <c r="J291" s="126"/>
      <c r="K291" s="126"/>
      <c r="L291" s="129"/>
    </row>
    <row r="292" spans="1:12" ht="34.5" customHeight="1">
      <c r="A292" s="126"/>
      <c r="B292" s="138"/>
      <c r="C292" s="132"/>
      <c r="D292" s="129"/>
      <c r="E292" s="212"/>
      <c r="F292" s="130">
        <v>0</v>
      </c>
      <c r="G292" s="130">
        <v>0</v>
      </c>
      <c r="H292" s="130">
        <v>0</v>
      </c>
      <c r="I292" s="126"/>
      <c r="J292" s="126"/>
      <c r="K292" s="126"/>
      <c r="L292" s="129"/>
    </row>
    <row r="293" spans="1:12" ht="51">
      <c r="A293" s="126">
        <v>54</v>
      </c>
      <c r="B293" s="127" t="s">
        <v>91</v>
      </c>
      <c r="C293" s="128" t="s">
        <v>51</v>
      </c>
      <c r="D293" s="129">
        <v>2014</v>
      </c>
      <c r="E293" s="212"/>
      <c r="F293" s="47">
        <v>9280</v>
      </c>
      <c r="G293" s="47">
        <v>928</v>
      </c>
      <c r="H293" s="47">
        <v>928</v>
      </c>
      <c r="I293" s="126" t="s">
        <v>26</v>
      </c>
      <c r="J293" s="126" t="s">
        <v>26</v>
      </c>
      <c r="K293" s="126" t="s">
        <v>26</v>
      </c>
      <c r="L293" s="149" t="s">
        <v>52</v>
      </c>
    </row>
    <row r="294" spans="1:12" ht="15" customHeight="1">
      <c r="A294" s="126"/>
      <c r="B294" s="151"/>
      <c r="C294" s="132"/>
      <c r="D294" s="129"/>
      <c r="E294" s="212"/>
      <c r="F294" s="47">
        <v>9280</v>
      </c>
      <c r="G294" s="47">
        <f>G293</f>
        <v>928</v>
      </c>
      <c r="H294" s="47">
        <f>H293</f>
        <v>928</v>
      </c>
      <c r="I294" s="126"/>
      <c r="J294" s="126"/>
      <c r="K294" s="126"/>
      <c r="L294" s="129"/>
    </row>
    <row r="295" spans="1:12" ht="29.25" customHeight="1">
      <c r="A295" s="126"/>
      <c r="B295" s="136"/>
      <c r="C295" s="132"/>
      <c r="D295" s="129"/>
      <c r="E295" s="212"/>
      <c r="F295" s="130">
        <v>0</v>
      </c>
      <c r="G295" s="130">
        <v>0</v>
      </c>
      <c r="H295" s="130">
        <v>0</v>
      </c>
      <c r="I295" s="126"/>
      <c r="J295" s="126"/>
      <c r="K295" s="126"/>
      <c r="L295" s="129"/>
    </row>
    <row r="296" spans="1:12" ht="29.25" customHeight="1">
      <c r="A296" s="126"/>
      <c r="B296" s="138"/>
      <c r="C296" s="132"/>
      <c r="D296" s="129"/>
      <c r="E296" s="212"/>
      <c r="F296" s="130">
        <v>0</v>
      </c>
      <c r="G296" s="130">
        <v>0</v>
      </c>
      <c r="H296" s="130">
        <v>0</v>
      </c>
      <c r="I296" s="126"/>
      <c r="J296" s="126"/>
      <c r="K296" s="126"/>
      <c r="L296" s="129"/>
    </row>
    <row r="297" spans="1:12" ht="29.25" customHeight="1">
      <c r="A297" s="126">
        <v>55</v>
      </c>
      <c r="B297" s="127" t="s">
        <v>92</v>
      </c>
      <c r="C297" s="128" t="s">
        <v>51</v>
      </c>
      <c r="D297" s="129">
        <v>2014</v>
      </c>
      <c r="E297" s="212"/>
      <c r="F297" s="47">
        <v>9310</v>
      </c>
      <c r="G297" s="47">
        <v>931</v>
      </c>
      <c r="H297" s="47">
        <v>931</v>
      </c>
      <c r="I297" s="126" t="s">
        <v>26</v>
      </c>
      <c r="J297" s="126" t="s">
        <v>26</v>
      </c>
      <c r="K297" s="126" t="s">
        <v>26</v>
      </c>
      <c r="L297" s="149" t="s">
        <v>52</v>
      </c>
    </row>
    <row r="298" spans="1:12" ht="29.25" customHeight="1">
      <c r="A298" s="126"/>
      <c r="B298" s="151"/>
      <c r="C298" s="132"/>
      <c r="D298" s="129"/>
      <c r="E298" s="212"/>
      <c r="F298" s="47">
        <v>9310</v>
      </c>
      <c r="G298" s="47">
        <f>G297</f>
        <v>931</v>
      </c>
      <c r="H298" s="47">
        <f>H297</f>
        <v>931</v>
      </c>
      <c r="I298" s="126"/>
      <c r="J298" s="126"/>
      <c r="K298" s="126"/>
      <c r="L298" s="129"/>
    </row>
    <row r="299" spans="1:12" ht="12.75" customHeight="1">
      <c r="A299" s="126"/>
      <c r="B299" s="136"/>
      <c r="C299" s="132"/>
      <c r="D299" s="129"/>
      <c r="E299" s="212"/>
      <c r="F299" s="130">
        <v>0</v>
      </c>
      <c r="G299" s="130">
        <v>0</v>
      </c>
      <c r="H299" s="130">
        <v>0</v>
      </c>
      <c r="I299" s="126"/>
      <c r="J299" s="126"/>
      <c r="K299" s="126"/>
      <c r="L299" s="129"/>
    </row>
    <row r="300" spans="1:12" ht="15">
      <c r="A300" s="126"/>
      <c r="B300" s="138"/>
      <c r="C300" s="132"/>
      <c r="D300" s="129"/>
      <c r="E300" s="212"/>
      <c r="F300" s="130">
        <v>0</v>
      </c>
      <c r="G300" s="130">
        <v>0</v>
      </c>
      <c r="H300" s="130">
        <v>0</v>
      </c>
      <c r="I300" s="126"/>
      <c r="J300" s="126"/>
      <c r="K300" s="126"/>
      <c r="L300" s="129"/>
    </row>
    <row r="301" spans="1:12" ht="89.25">
      <c r="A301" s="126">
        <v>56</v>
      </c>
      <c r="B301" s="127" t="s">
        <v>93</v>
      </c>
      <c r="C301" s="128" t="s">
        <v>51</v>
      </c>
      <c r="D301" s="129">
        <v>2014</v>
      </c>
      <c r="E301" s="212"/>
      <c r="F301" s="130">
        <v>3433.33</v>
      </c>
      <c r="G301" s="130">
        <v>343.3333</v>
      </c>
      <c r="H301" s="130">
        <v>0</v>
      </c>
      <c r="I301" s="126" t="s">
        <v>26</v>
      </c>
      <c r="J301" s="126" t="s">
        <v>26</v>
      </c>
      <c r="K301" s="126" t="s">
        <v>26</v>
      </c>
      <c r="L301" s="149" t="s">
        <v>32</v>
      </c>
    </row>
    <row r="302" spans="1:12" ht="15">
      <c r="A302" s="126"/>
      <c r="B302" s="136"/>
      <c r="C302" s="132"/>
      <c r="D302" s="129"/>
      <c r="E302" s="212"/>
      <c r="F302" s="130">
        <v>3433.33</v>
      </c>
      <c r="G302" s="130">
        <f>G301</f>
        <v>343.3333</v>
      </c>
      <c r="H302" s="130">
        <f>H301</f>
        <v>0</v>
      </c>
      <c r="I302" s="126"/>
      <c r="J302" s="126"/>
      <c r="K302" s="126"/>
      <c r="L302" s="129"/>
    </row>
    <row r="303" spans="1:12" ht="12.75" customHeight="1">
      <c r="A303" s="126"/>
      <c r="B303" s="136"/>
      <c r="C303" s="132"/>
      <c r="D303" s="129"/>
      <c r="E303" s="212"/>
      <c r="F303" s="130">
        <v>0</v>
      </c>
      <c r="G303" s="130">
        <v>0</v>
      </c>
      <c r="H303" s="130">
        <v>0</v>
      </c>
      <c r="I303" s="126"/>
      <c r="J303" s="126"/>
      <c r="K303" s="126"/>
      <c r="L303" s="129"/>
    </row>
    <row r="304" spans="1:12" ht="15">
      <c r="A304" s="126"/>
      <c r="B304" s="138"/>
      <c r="C304" s="132"/>
      <c r="D304" s="129"/>
      <c r="E304" s="212"/>
      <c r="F304" s="130">
        <v>0</v>
      </c>
      <c r="G304" s="130">
        <v>0</v>
      </c>
      <c r="H304" s="130">
        <v>0</v>
      </c>
      <c r="I304" s="126"/>
      <c r="J304" s="126"/>
      <c r="K304" s="126"/>
      <c r="L304" s="129"/>
    </row>
    <row r="305" spans="1:12" ht="76.5">
      <c r="A305" s="126">
        <v>57</v>
      </c>
      <c r="B305" s="127" t="s">
        <v>136</v>
      </c>
      <c r="C305" s="128" t="s">
        <v>116</v>
      </c>
      <c r="D305" s="129">
        <v>2015</v>
      </c>
      <c r="E305" s="212"/>
      <c r="F305" s="47">
        <v>24500</v>
      </c>
      <c r="G305" s="47">
        <f>4900+7350</f>
        <v>12250</v>
      </c>
      <c r="H305" s="130">
        <v>0</v>
      </c>
      <c r="I305" s="126" t="s">
        <v>26</v>
      </c>
      <c r="J305" s="126" t="s">
        <v>26</v>
      </c>
      <c r="K305" s="126" t="s">
        <v>26</v>
      </c>
      <c r="L305" s="149" t="s">
        <v>32</v>
      </c>
    </row>
    <row r="306" spans="1:12" ht="15">
      <c r="A306" s="126"/>
      <c r="B306" s="136"/>
      <c r="C306" s="132"/>
      <c r="D306" s="129"/>
      <c r="E306" s="212"/>
      <c r="F306" s="130">
        <f>F305</f>
        <v>24500</v>
      </c>
      <c r="G306" s="130">
        <f>G305</f>
        <v>12250</v>
      </c>
      <c r="H306" s="130">
        <f>H305</f>
        <v>0</v>
      </c>
      <c r="I306" s="126"/>
      <c r="J306" s="126"/>
      <c r="K306" s="126"/>
      <c r="L306" s="129"/>
    </row>
    <row r="307" spans="1:12" ht="12.75" customHeight="1">
      <c r="A307" s="126"/>
      <c r="B307" s="136"/>
      <c r="C307" s="132"/>
      <c r="D307" s="129"/>
      <c r="E307" s="212"/>
      <c r="F307" s="130">
        <v>0</v>
      </c>
      <c r="G307" s="130">
        <v>0</v>
      </c>
      <c r="H307" s="130">
        <v>0</v>
      </c>
      <c r="I307" s="126"/>
      <c r="J307" s="126"/>
      <c r="K307" s="126"/>
      <c r="L307" s="129"/>
    </row>
    <row r="308" spans="1:12" ht="15">
      <c r="A308" s="126"/>
      <c r="B308" s="138"/>
      <c r="C308" s="132"/>
      <c r="D308" s="129"/>
      <c r="E308" s="212"/>
      <c r="F308" s="130">
        <v>0</v>
      </c>
      <c r="G308" s="130">
        <v>0</v>
      </c>
      <c r="H308" s="130">
        <v>0</v>
      </c>
      <c r="I308" s="126"/>
      <c r="J308" s="126"/>
      <c r="K308" s="126"/>
      <c r="L308" s="129"/>
    </row>
    <row r="309" spans="1:12" ht="63.75">
      <c r="A309" s="126">
        <v>58</v>
      </c>
      <c r="B309" s="127" t="s">
        <v>137</v>
      </c>
      <c r="C309" s="128">
        <v>2016</v>
      </c>
      <c r="D309" s="129">
        <v>2015</v>
      </c>
      <c r="E309" s="212"/>
      <c r="F309" s="47">
        <v>9800</v>
      </c>
      <c r="G309" s="47">
        <v>9800</v>
      </c>
      <c r="H309" s="130">
        <f>1960</f>
        <v>1960</v>
      </c>
      <c r="I309" s="126" t="s">
        <v>26</v>
      </c>
      <c r="J309" s="126" t="s">
        <v>26</v>
      </c>
      <c r="K309" s="126" t="s">
        <v>26</v>
      </c>
      <c r="L309" s="149" t="s">
        <v>32</v>
      </c>
    </row>
    <row r="310" spans="1:12" ht="15">
      <c r="A310" s="126"/>
      <c r="B310" s="136"/>
      <c r="C310" s="132"/>
      <c r="D310" s="129"/>
      <c r="E310" s="212"/>
      <c r="F310" s="130">
        <f>F309</f>
        <v>9800</v>
      </c>
      <c r="G310" s="130">
        <f>G309</f>
        <v>9800</v>
      </c>
      <c r="H310" s="130">
        <f>H309</f>
        <v>1960</v>
      </c>
      <c r="I310" s="126"/>
      <c r="J310" s="126"/>
      <c r="K310" s="126"/>
      <c r="L310" s="129"/>
    </row>
    <row r="311" spans="1:12" ht="12.75" customHeight="1">
      <c r="A311" s="126"/>
      <c r="B311" s="136"/>
      <c r="C311" s="132"/>
      <c r="D311" s="129"/>
      <c r="E311" s="212"/>
      <c r="F311" s="130">
        <v>0</v>
      </c>
      <c r="G311" s="130">
        <v>0</v>
      </c>
      <c r="H311" s="130">
        <v>0</v>
      </c>
      <c r="I311" s="126"/>
      <c r="J311" s="126"/>
      <c r="K311" s="126"/>
      <c r="L311" s="129"/>
    </row>
    <row r="312" spans="1:12" ht="15">
      <c r="A312" s="126"/>
      <c r="B312" s="138"/>
      <c r="C312" s="132"/>
      <c r="D312" s="129"/>
      <c r="E312" s="212"/>
      <c r="F312" s="130">
        <v>0</v>
      </c>
      <c r="G312" s="130">
        <v>0</v>
      </c>
      <c r="H312" s="130">
        <v>0</v>
      </c>
      <c r="I312" s="126"/>
      <c r="J312" s="126"/>
      <c r="K312" s="126"/>
      <c r="L312" s="129"/>
    </row>
    <row r="313" spans="1:12" ht="76.5">
      <c r="A313" s="126">
        <v>59</v>
      </c>
      <c r="B313" s="127" t="s">
        <v>138</v>
      </c>
      <c r="C313" s="128">
        <v>2016</v>
      </c>
      <c r="D313" s="129">
        <v>2015</v>
      </c>
      <c r="E313" s="212"/>
      <c r="F313" s="47">
        <v>9800</v>
      </c>
      <c r="G313" s="47">
        <v>9800</v>
      </c>
      <c r="H313" s="130">
        <f>1960</f>
        <v>1960</v>
      </c>
      <c r="I313" s="126" t="s">
        <v>26</v>
      </c>
      <c r="J313" s="126" t="s">
        <v>26</v>
      </c>
      <c r="K313" s="126" t="s">
        <v>26</v>
      </c>
      <c r="L313" s="149" t="s">
        <v>32</v>
      </c>
    </row>
    <row r="314" spans="1:12" ht="15">
      <c r="A314" s="126"/>
      <c r="B314" s="136"/>
      <c r="C314" s="132"/>
      <c r="D314" s="129"/>
      <c r="E314" s="212"/>
      <c r="F314" s="130">
        <f>F313</f>
        <v>9800</v>
      </c>
      <c r="G314" s="130">
        <f>G313</f>
        <v>9800</v>
      </c>
      <c r="H314" s="130">
        <f>H313</f>
        <v>1960</v>
      </c>
      <c r="I314" s="126"/>
      <c r="J314" s="126"/>
      <c r="K314" s="126"/>
      <c r="L314" s="129"/>
    </row>
    <row r="315" spans="1:12" ht="12.75" customHeight="1">
      <c r="A315" s="126"/>
      <c r="B315" s="136"/>
      <c r="C315" s="132"/>
      <c r="D315" s="129"/>
      <c r="E315" s="212"/>
      <c r="F315" s="130">
        <v>0</v>
      </c>
      <c r="G315" s="130">
        <v>0</v>
      </c>
      <c r="H315" s="130">
        <v>0</v>
      </c>
      <c r="I315" s="126"/>
      <c r="J315" s="126"/>
      <c r="K315" s="126"/>
      <c r="L315" s="129"/>
    </row>
    <row r="316" spans="1:12" ht="15">
      <c r="A316" s="126"/>
      <c r="B316" s="138"/>
      <c r="C316" s="132"/>
      <c r="D316" s="129"/>
      <c r="E316" s="212"/>
      <c r="F316" s="130">
        <v>0</v>
      </c>
      <c r="G316" s="130">
        <v>0</v>
      </c>
      <c r="H316" s="130">
        <v>0</v>
      </c>
      <c r="I316" s="126"/>
      <c r="J316" s="126"/>
      <c r="K316" s="126"/>
      <c r="L316" s="129"/>
    </row>
    <row r="317" spans="1:12" ht="76.5">
      <c r="A317" s="126">
        <v>60</v>
      </c>
      <c r="B317" s="127" t="s">
        <v>139</v>
      </c>
      <c r="C317" s="128">
        <v>2016</v>
      </c>
      <c r="D317" s="129">
        <v>2015</v>
      </c>
      <c r="E317" s="212"/>
      <c r="F317" s="47">
        <v>9800</v>
      </c>
      <c r="G317" s="47">
        <v>9800</v>
      </c>
      <c r="H317" s="130">
        <f>980</f>
        <v>980</v>
      </c>
      <c r="I317" s="126" t="s">
        <v>26</v>
      </c>
      <c r="J317" s="126" t="s">
        <v>26</v>
      </c>
      <c r="K317" s="126" t="s">
        <v>26</v>
      </c>
      <c r="L317" s="149" t="s">
        <v>32</v>
      </c>
    </row>
    <row r="318" spans="1:12" ht="15">
      <c r="A318" s="126"/>
      <c r="B318" s="136"/>
      <c r="C318" s="132"/>
      <c r="D318" s="129"/>
      <c r="E318" s="212"/>
      <c r="F318" s="130">
        <f>F317</f>
        <v>9800</v>
      </c>
      <c r="G318" s="130">
        <f>G317</f>
        <v>9800</v>
      </c>
      <c r="H318" s="130">
        <f>H317</f>
        <v>980</v>
      </c>
      <c r="I318" s="126"/>
      <c r="J318" s="126"/>
      <c r="K318" s="126"/>
      <c r="L318" s="129"/>
    </row>
    <row r="319" spans="1:12" ht="12.75" customHeight="1">
      <c r="A319" s="126"/>
      <c r="B319" s="136"/>
      <c r="C319" s="132"/>
      <c r="D319" s="129"/>
      <c r="E319" s="212"/>
      <c r="F319" s="130">
        <v>0</v>
      </c>
      <c r="G319" s="130">
        <v>0</v>
      </c>
      <c r="H319" s="130">
        <v>0</v>
      </c>
      <c r="I319" s="126"/>
      <c r="J319" s="126"/>
      <c r="K319" s="126"/>
      <c r="L319" s="129"/>
    </row>
    <row r="320" spans="1:12" ht="15">
      <c r="A320" s="126"/>
      <c r="B320" s="138"/>
      <c r="C320" s="132"/>
      <c r="D320" s="129"/>
      <c r="E320" s="212"/>
      <c r="F320" s="130">
        <v>0</v>
      </c>
      <c r="G320" s="130">
        <v>0</v>
      </c>
      <c r="H320" s="130">
        <v>0</v>
      </c>
      <c r="I320" s="126"/>
      <c r="J320" s="126"/>
      <c r="K320" s="126"/>
      <c r="L320" s="129"/>
    </row>
    <row r="321" spans="1:12" ht="63.75">
      <c r="A321" s="126">
        <v>61</v>
      </c>
      <c r="B321" s="127" t="s">
        <v>140</v>
      </c>
      <c r="C321" s="128">
        <v>2016</v>
      </c>
      <c r="D321" s="129">
        <v>2015</v>
      </c>
      <c r="E321" s="212"/>
      <c r="F321" s="47">
        <v>5700</v>
      </c>
      <c r="G321" s="47">
        <v>5700</v>
      </c>
      <c r="H321" s="130">
        <f>2850</f>
        <v>2850</v>
      </c>
      <c r="I321" s="126" t="s">
        <v>26</v>
      </c>
      <c r="J321" s="126" t="s">
        <v>26</v>
      </c>
      <c r="K321" s="126" t="s">
        <v>26</v>
      </c>
      <c r="L321" s="149" t="s">
        <v>32</v>
      </c>
    </row>
    <row r="322" spans="1:12" ht="15">
      <c r="A322" s="126"/>
      <c r="B322" s="136"/>
      <c r="C322" s="132"/>
      <c r="D322" s="129"/>
      <c r="E322" s="212"/>
      <c r="F322" s="130">
        <f>F321</f>
        <v>5700</v>
      </c>
      <c r="G322" s="130">
        <f>G321</f>
        <v>5700</v>
      </c>
      <c r="H322" s="130">
        <f>H321</f>
        <v>2850</v>
      </c>
      <c r="I322" s="126"/>
      <c r="J322" s="126"/>
      <c r="K322" s="126"/>
      <c r="L322" s="129"/>
    </row>
    <row r="323" spans="1:12" ht="12.75" customHeight="1">
      <c r="A323" s="126"/>
      <c r="B323" s="136"/>
      <c r="C323" s="132"/>
      <c r="D323" s="129"/>
      <c r="E323" s="212"/>
      <c r="F323" s="130">
        <v>0</v>
      </c>
      <c r="G323" s="130">
        <v>0</v>
      </c>
      <c r="H323" s="130">
        <v>0</v>
      </c>
      <c r="I323" s="126"/>
      <c r="J323" s="126"/>
      <c r="K323" s="126"/>
      <c r="L323" s="129"/>
    </row>
    <row r="324" spans="1:12" ht="15">
      <c r="A324" s="126"/>
      <c r="B324" s="138"/>
      <c r="C324" s="132"/>
      <c r="D324" s="129"/>
      <c r="E324" s="212"/>
      <c r="F324" s="130">
        <v>0</v>
      </c>
      <c r="G324" s="130">
        <v>0</v>
      </c>
      <c r="H324" s="130">
        <v>0</v>
      </c>
      <c r="I324" s="126"/>
      <c r="J324" s="126"/>
      <c r="K324" s="126"/>
      <c r="L324" s="129"/>
    </row>
    <row r="325" spans="1:12" ht="76.5">
      <c r="A325" s="126">
        <v>62</v>
      </c>
      <c r="B325" s="127" t="s">
        <v>141</v>
      </c>
      <c r="C325" s="128">
        <v>2016</v>
      </c>
      <c r="D325" s="129">
        <v>2015</v>
      </c>
      <c r="E325" s="212"/>
      <c r="F325" s="47">
        <v>11900</v>
      </c>
      <c r="G325" s="47">
        <v>11900</v>
      </c>
      <c r="H325" s="130">
        <f>3570</f>
        <v>3570</v>
      </c>
      <c r="I325" s="126" t="s">
        <v>26</v>
      </c>
      <c r="J325" s="126" t="s">
        <v>26</v>
      </c>
      <c r="K325" s="126" t="s">
        <v>26</v>
      </c>
      <c r="L325" s="149" t="s">
        <v>32</v>
      </c>
    </row>
    <row r="326" spans="1:12" ht="15">
      <c r="A326" s="126"/>
      <c r="B326" s="136"/>
      <c r="C326" s="132"/>
      <c r="D326" s="129"/>
      <c r="E326" s="212"/>
      <c r="F326" s="130">
        <f>F325</f>
        <v>11900</v>
      </c>
      <c r="G326" s="130">
        <f>G325</f>
        <v>11900</v>
      </c>
      <c r="H326" s="130">
        <f>H325</f>
        <v>3570</v>
      </c>
      <c r="I326" s="126"/>
      <c r="J326" s="126"/>
      <c r="K326" s="126"/>
      <c r="L326" s="129"/>
    </row>
    <row r="327" spans="1:12" ht="12.75" customHeight="1">
      <c r="A327" s="126"/>
      <c r="B327" s="136"/>
      <c r="C327" s="132"/>
      <c r="D327" s="129"/>
      <c r="E327" s="212"/>
      <c r="F327" s="130">
        <v>0</v>
      </c>
      <c r="G327" s="130">
        <v>0</v>
      </c>
      <c r="H327" s="130">
        <v>0</v>
      </c>
      <c r="I327" s="126"/>
      <c r="J327" s="126"/>
      <c r="K327" s="126"/>
      <c r="L327" s="129"/>
    </row>
    <row r="328" spans="1:12" ht="15">
      <c r="A328" s="126"/>
      <c r="B328" s="138"/>
      <c r="C328" s="132"/>
      <c r="D328" s="129"/>
      <c r="E328" s="212"/>
      <c r="F328" s="130">
        <v>0</v>
      </c>
      <c r="G328" s="130">
        <v>0</v>
      </c>
      <c r="H328" s="130">
        <v>0</v>
      </c>
      <c r="I328" s="126"/>
      <c r="J328" s="126"/>
      <c r="K328" s="126"/>
      <c r="L328" s="129"/>
    </row>
    <row r="329" spans="1:12" ht="63.75">
      <c r="A329" s="126">
        <v>63</v>
      </c>
      <c r="B329" s="127" t="s">
        <v>142</v>
      </c>
      <c r="C329" s="128">
        <v>2016</v>
      </c>
      <c r="D329" s="129">
        <v>2015</v>
      </c>
      <c r="E329" s="212"/>
      <c r="F329" s="47">
        <v>11400</v>
      </c>
      <c r="G329" s="47">
        <v>11400</v>
      </c>
      <c r="H329" s="130">
        <f>2280</f>
        <v>2280</v>
      </c>
      <c r="I329" s="126" t="s">
        <v>26</v>
      </c>
      <c r="J329" s="126" t="s">
        <v>26</v>
      </c>
      <c r="K329" s="126" t="s">
        <v>26</v>
      </c>
      <c r="L329" s="149" t="s">
        <v>32</v>
      </c>
    </row>
    <row r="330" spans="1:12" ht="15">
      <c r="A330" s="126"/>
      <c r="B330" s="136"/>
      <c r="C330" s="132"/>
      <c r="D330" s="129"/>
      <c r="E330" s="212"/>
      <c r="F330" s="130">
        <f>F329</f>
        <v>11400</v>
      </c>
      <c r="G330" s="130">
        <f>G329</f>
        <v>11400</v>
      </c>
      <c r="H330" s="130">
        <f>H329</f>
        <v>2280</v>
      </c>
      <c r="I330" s="126"/>
      <c r="J330" s="126"/>
      <c r="K330" s="126"/>
      <c r="L330" s="129"/>
    </row>
    <row r="331" spans="1:12" ht="12.75" customHeight="1">
      <c r="A331" s="126"/>
      <c r="B331" s="136"/>
      <c r="C331" s="132"/>
      <c r="D331" s="129"/>
      <c r="E331" s="212"/>
      <c r="F331" s="130">
        <v>0</v>
      </c>
      <c r="G331" s="130">
        <v>0</v>
      </c>
      <c r="H331" s="130">
        <v>0</v>
      </c>
      <c r="I331" s="126"/>
      <c r="J331" s="126"/>
      <c r="K331" s="126"/>
      <c r="L331" s="129"/>
    </row>
    <row r="332" spans="1:12" ht="15">
      <c r="A332" s="126"/>
      <c r="B332" s="138"/>
      <c r="C332" s="132"/>
      <c r="D332" s="129"/>
      <c r="E332" s="212"/>
      <c r="F332" s="130">
        <v>0</v>
      </c>
      <c r="G332" s="130">
        <v>0</v>
      </c>
      <c r="H332" s="130">
        <v>0</v>
      </c>
      <c r="I332" s="126"/>
      <c r="J332" s="126"/>
      <c r="K332" s="126"/>
      <c r="L332" s="129"/>
    </row>
    <row r="333" spans="1:12" ht="76.5">
      <c r="A333" s="126">
        <v>64</v>
      </c>
      <c r="B333" s="127" t="s">
        <v>143</v>
      </c>
      <c r="C333" s="128">
        <v>2016</v>
      </c>
      <c r="D333" s="129">
        <v>2015</v>
      </c>
      <c r="E333" s="212"/>
      <c r="F333" s="47">
        <v>11400</v>
      </c>
      <c r="G333" s="47">
        <v>11400</v>
      </c>
      <c r="H333" s="130">
        <f>3420</f>
        <v>3420</v>
      </c>
      <c r="I333" s="126" t="s">
        <v>26</v>
      </c>
      <c r="J333" s="126" t="s">
        <v>26</v>
      </c>
      <c r="K333" s="126" t="s">
        <v>26</v>
      </c>
      <c r="L333" s="149" t="s">
        <v>32</v>
      </c>
    </row>
    <row r="334" spans="1:12" ht="15">
      <c r="A334" s="126"/>
      <c r="B334" s="136"/>
      <c r="C334" s="132"/>
      <c r="D334" s="129"/>
      <c r="E334" s="212"/>
      <c r="F334" s="130">
        <f>F333</f>
        <v>11400</v>
      </c>
      <c r="G334" s="130">
        <f>G333</f>
        <v>11400</v>
      </c>
      <c r="H334" s="130">
        <f>H333</f>
        <v>3420</v>
      </c>
      <c r="I334" s="126"/>
      <c r="J334" s="126"/>
      <c r="K334" s="126"/>
      <c r="L334" s="129"/>
    </row>
    <row r="335" spans="1:12" ht="15">
      <c r="A335" s="126"/>
      <c r="B335" s="136"/>
      <c r="C335" s="132"/>
      <c r="D335" s="129"/>
      <c r="E335" s="212"/>
      <c r="F335" s="130">
        <v>0</v>
      </c>
      <c r="G335" s="130">
        <v>0</v>
      </c>
      <c r="H335" s="130">
        <v>0</v>
      </c>
      <c r="I335" s="126"/>
      <c r="J335" s="126"/>
      <c r="K335" s="126"/>
      <c r="L335" s="129"/>
    </row>
    <row r="336" spans="1:12" ht="15">
      <c r="A336" s="126"/>
      <c r="B336" s="138"/>
      <c r="C336" s="132"/>
      <c r="D336" s="129"/>
      <c r="E336" s="212"/>
      <c r="F336" s="130">
        <v>0</v>
      </c>
      <c r="G336" s="130">
        <v>0</v>
      </c>
      <c r="H336" s="130">
        <v>0</v>
      </c>
      <c r="I336" s="126"/>
      <c r="J336" s="126"/>
      <c r="K336" s="126"/>
      <c r="L336" s="129"/>
    </row>
    <row r="337" spans="1:12" ht="51">
      <c r="A337" s="126">
        <v>65</v>
      </c>
      <c r="B337" s="127" t="s">
        <v>144</v>
      </c>
      <c r="C337" s="128">
        <v>2016</v>
      </c>
      <c r="D337" s="129">
        <v>2015</v>
      </c>
      <c r="E337" s="212"/>
      <c r="F337" s="47">
        <v>9870</v>
      </c>
      <c r="G337" s="47">
        <v>9870</v>
      </c>
      <c r="H337" s="130">
        <f>1974</f>
        <v>1974</v>
      </c>
      <c r="I337" s="126" t="s">
        <v>26</v>
      </c>
      <c r="J337" s="126" t="s">
        <v>26</v>
      </c>
      <c r="K337" s="126" t="s">
        <v>26</v>
      </c>
      <c r="L337" s="149" t="s">
        <v>32</v>
      </c>
    </row>
    <row r="338" spans="1:12" ht="15">
      <c r="A338" s="126"/>
      <c r="B338" s="136"/>
      <c r="C338" s="132"/>
      <c r="D338" s="129"/>
      <c r="E338" s="212"/>
      <c r="F338" s="130">
        <f>F337</f>
        <v>9870</v>
      </c>
      <c r="G338" s="130">
        <f>G337</f>
        <v>9870</v>
      </c>
      <c r="H338" s="130">
        <f>H337</f>
        <v>1974</v>
      </c>
      <c r="I338" s="126"/>
      <c r="J338" s="126"/>
      <c r="K338" s="126"/>
      <c r="L338" s="129"/>
    </row>
    <row r="339" spans="1:12" ht="15">
      <c r="A339" s="126"/>
      <c r="B339" s="136"/>
      <c r="C339" s="132"/>
      <c r="D339" s="129"/>
      <c r="E339" s="212"/>
      <c r="F339" s="130">
        <v>0</v>
      </c>
      <c r="G339" s="130">
        <v>0</v>
      </c>
      <c r="H339" s="130">
        <v>0</v>
      </c>
      <c r="I339" s="126"/>
      <c r="J339" s="126"/>
      <c r="K339" s="126"/>
      <c r="L339" s="129"/>
    </row>
    <row r="340" spans="1:12" ht="15">
      <c r="A340" s="126"/>
      <c r="B340" s="138"/>
      <c r="C340" s="132"/>
      <c r="D340" s="129"/>
      <c r="E340" s="212"/>
      <c r="F340" s="130">
        <v>0</v>
      </c>
      <c r="G340" s="130">
        <v>0</v>
      </c>
      <c r="H340" s="130">
        <v>0</v>
      </c>
      <c r="I340" s="126"/>
      <c r="J340" s="126"/>
      <c r="K340" s="126"/>
      <c r="L340" s="129"/>
    </row>
    <row r="341" spans="1:12" ht="63.75">
      <c r="A341" s="126">
        <v>66</v>
      </c>
      <c r="B341" s="127" t="s">
        <v>145</v>
      </c>
      <c r="C341" s="128">
        <v>2016</v>
      </c>
      <c r="D341" s="129">
        <v>2015</v>
      </c>
      <c r="E341" s="212"/>
      <c r="F341" s="47">
        <v>7500</v>
      </c>
      <c r="G341" s="47">
        <v>7500</v>
      </c>
      <c r="H341" s="130">
        <f>1500</f>
        <v>1500</v>
      </c>
      <c r="I341" s="126" t="s">
        <v>26</v>
      </c>
      <c r="J341" s="126" t="s">
        <v>26</v>
      </c>
      <c r="K341" s="126" t="s">
        <v>26</v>
      </c>
      <c r="L341" s="149" t="s">
        <v>32</v>
      </c>
    </row>
    <row r="342" spans="1:12" ht="15">
      <c r="A342" s="126"/>
      <c r="B342" s="136"/>
      <c r="C342" s="132"/>
      <c r="D342" s="129"/>
      <c r="E342" s="212"/>
      <c r="F342" s="130">
        <f>F341</f>
        <v>7500</v>
      </c>
      <c r="G342" s="130">
        <f>G341</f>
        <v>7500</v>
      </c>
      <c r="H342" s="130">
        <f>H341</f>
        <v>1500</v>
      </c>
      <c r="I342" s="126"/>
      <c r="J342" s="126"/>
      <c r="K342" s="126"/>
      <c r="L342" s="129"/>
    </row>
    <row r="343" spans="1:12" ht="15">
      <c r="A343" s="126"/>
      <c r="B343" s="136"/>
      <c r="C343" s="132"/>
      <c r="D343" s="129"/>
      <c r="E343" s="212"/>
      <c r="F343" s="130">
        <v>0</v>
      </c>
      <c r="G343" s="130">
        <v>0</v>
      </c>
      <c r="H343" s="130">
        <v>0</v>
      </c>
      <c r="I343" s="126"/>
      <c r="J343" s="126"/>
      <c r="K343" s="126"/>
      <c r="L343" s="129"/>
    </row>
    <row r="344" spans="1:12" ht="15">
      <c r="A344" s="126"/>
      <c r="B344" s="138"/>
      <c r="C344" s="132"/>
      <c r="D344" s="129"/>
      <c r="E344" s="212"/>
      <c r="F344" s="130">
        <v>0</v>
      </c>
      <c r="G344" s="130">
        <v>0</v>
      </c>
      <c r="H344" s="130">
        <v>0</v>
      </c>
      <c r="I344" s="126"/>
      <c r="J344" s="126"/>
      <c r="K344" s="126"/>
      <c r="L344" s="129"/>
    </row>
    <row r="345" spans="1:12" ht="63.75">
      <c r="A345" s="126">
        <v>67</v>
      </c>
      <c r="B345" s="127" t="s">
        <v>146</v>
      </c>
      <c r="C345" s="128">
        <v>2016</v>
      </c>
      <c r="D345" s="129">
        <v>2015</v>
      </c>
      <c r="E345" s="212"/>
      <c r="F345" s="47">
        <v>7960</v>
      </c>
      <c r="G345" s="47">
        <v>7960</v>
      </c>
      <c r="H345" s="130">
        <f>1592</f>
        <v>1592</v>
      </c>
      <c r="I345" s="126" t="s">
        <v>26</v>
      </c>
      <c r="J345" s="126" t="s">
        <v>26</v>
      </c>
      <c r="K345" s="126" t="s">
        <v>26</v>
      </c>
      <c r="L345" s="149" t="s">
        <v>32</v>
      </c>
    </row>
    <row r="346" spans="1:12" ht="15">
      <c r="A346" s="126"/>
      <c r="B346" s="136"/>
      <c r="C346" s="132"/>
      <c r="D346" s="129"/>
      <c r="E346" s="212"/>
      <c r="F346" s="130">
        <f>F345</f>
        <v>7960</v>
      </c>
      <c r="G346" s="130">
        <f>G345</f>
        <v>7960</v>
      </c>
      <c r="H346" s="130">
        <f>H345</f>
        <v>1592</v>
      </c>
      <c r="I346" s="126"/>
      <c r="J346" s="126"/>
      <c r="K346" s="126"/>
      <c r="L346" s="129"/>
    </row>
    <row r="347" spans="1:12" ht="15">
      <c r="A347" s="126"/>
      <c r="B347" s="136"/>
      <c r="C347" s="132"/>
      <c r="D347" s="129"/>
      <c r="E347" s="212"/>
      <c r="F347" s="130">
        <v>0</v>
      </c>
      <c r="G347" s="130">
        <v>0</v>
      </c>
      <c r="H347" s="130">
        <v>0</v>
      </c>
      <c r="I347" s="126"/>
      <c r="J347" s="126"/>
      <c r="K347" s="126"/>
      <c r="L347" s="129"/>
    </row>
    <row r="348" spans="1:12" ht="15">
      <c r="A348" s="126"/>
      <c r="B348" s="138"/>
      <c r="C348" s="132"/>
      <c r="D348" s="129"/>
      <c r="E348" s="212"/>
      <c r="F348" s="130">
        <v>0</v>
      </c>
      <c r="G348" s="130">
        <v>0</v>
      </c>
      <c r="H348" s="130">
        <v>0</v>
      </c>
      <c r="I348" s="126"/>
      <c r="J348" s="126"/>
      <c r="K348" s="126"/>
      <c r="L348" s="129"/>
    </row>
    <row r="349" spans="1:12" ht="127.5">
      <c r="A349" s="126">
        <v>68</v>
      </c>
      <c r="B349" s="145" t="s">
        <v>259</v>
      </c>
      <c r="C349" s="128">
        <v>2016</v>
      </c>
      <c r="D349" s="144">
        <v>42500</v>
      </c>
      <c r="E349" s="212"/>
      <c r="F349" s="130">
        <v>12006.4</v>
      </c>
      <c r="G349" s="130">
        <v>12006.4</v>
      </c>
      <c r="H349" s="130">
        <v>0</v>
      </c>
      <c r="I349" s="126" t="s">
        <v>26</v>
      </c>
      <c r="J349" s="126" t="s">
        <v>26</v>
      </c>
      <c r="K349" s="126" t="s">
        <v>26</v>
      </c>
      <c r="L349" s="129" t="s">
        <v>32</v>
      </c>
    </row>
    <row r="350" spans="1:12" ht="15">
      <c r="A350" s="126"/>
      <c r="B350" s="136"/>
      <c r="C350" s="132"/>
      <c r="D350" s="129"/>
      <c r="E350" s="212"/>
      <c r="F350" s="130">
        <f>F349</f>
        <v>12006.4</v>
      </c>
      <c r="G350" s="130">
        <f>G349</f>
        <v>12006.4</v>
      </c>
      <c r="H350" s="130">
        <f>H349</f>
        <v>0</v>
      </c>
      <c r="I350" s="126"/>
      <c r="J350" s="126"/>
      <c r="K350" s="126"/>
      <c r="L350" s="129"/>
    </row>
    <row r="351" spans="1:12" ht="15">
      <c r="A351" s="126"/>
      <c r="B351" s="136"/>
      <c r="C351" s="132"/>
      <c r="D351" s="129"/>
      <c r="E351" s="212"/>
      <c r="F351" s="130">
        <v>0</v>
      </c>
      <c r="G351" s="130">
        <v>0</v>
      </c>
      <c r="H351" s="130">
        <v>0</v>
      </c>
      <c r="I351" s="126"/>
      <c r="J351" s="126"/>
      <c r="K351" s="126"/>
      <c r="L351" s="129"/>
    </row>
    <row r="352" spans="1:12" ht="15">
      <c r="A352" s="126"/>
      <c r="B352" s="137"/>
      <c r="C352" s="132"/>
      <c r="D352" s="129"/>
      <c r="E352" s="212"/>
      <c r="F352" s="130">
        <v>0</v>
      </c>
      <c r="G352" s="130">
        <v>0</v>
      </c>
      <c r="H352" s="130">
        <v>0</v>
      </c>
      <c r="I352" s="126"/>
      <c r="J352" s="126"/>
      <c r="K352" s="126"/>
      <c r="L352" s="129"/>
    </row>
    <row r="353" spans="1:12" ht="63.75">
      <c r="A353" s="126">
        <v>69</v>
      </c>
      <c r="B353" s="139" t="s">
        <v>260</v>
      </c>
      <c r="C353" s="128" t="s">
        <v>256</v>
      </c>
      <c r="D353" s="144">
        <v>42500</v>
      </c>
      <c r="E353" s="212"/>
      <c r="F353" s="130">
        <v>14778.4</v>
      </c>
      <c r="G353" s="130">
        <v>7389.2</v>
      </c>
      <c r="H353" s="130">
        <v>0</v>
      </c>
      <c r="I353" s="126" t="s">
        <v>26</v>
      </c>
      <c r="J353" s="126" t="s">
        <v>26</v>
      </c>
      <c r="K353" s="126" t="s">
        <v>26</v>
      </c>
      <c r="L353" s="129" t="s">
        <v>32</v>
      </c>
    </row>
    <row r="354" spans="1:12" ht="15">
      <c r="A354" s="126"/>
      <c r="B354" s="136"/>
      <c r="C354" s="132"/>
      <c r="D354" s="129"/>
      <c r="E354" s="212"/>
      <c r="F354" s="130">
        <f>F353</f>
        <v>14778.4</v>
      </c>
      <c r="G354" s="130">
        <f>G353</f>
        <v>7389.2</v>
      </c>
      <c r="H354" s="130">
        <f>H353</f>
        <v>0</v>
      </c>
      <c r="I354" s="126"/>
      <c r="J354" s="126"/>
      <c r="K354" s="126"/>
      <c r="L354" s="129"/>
    </row>
    <row r="355" spans="1:12" ht="15">
      <c r="A355" s="126"/>
      <c r="B355" s="136"/>
      <c r="C355" s="132"/>
      <c r="D355" s="129"/>
      <c r="E355" s="212"/>
      <c r="F355" s="130">
        <v>0</v>
      </c>
      <c r="G355" s="130">
        <v>0</v>
      </c>
      <c r="H355" s="130">
        <v>0</v>
      </c>
      <c r="I355" s="126"/>
      <c r="J355" s="126"/>
      <c r="K355" s="126"/>
      <c r="L355" s="129"/>
    </row>
    <row r="356" spans="1:12" ht="15">
      <c r="A356" s="126"/>
      <c r="B356" s="137"/>
      <c r="C356" s="132"/>
      <c r="D356" s="129"/>
      <c r="E356" s="212"/>
      <c r="F356" s="130">
        <v>0</v>
      </c>
      <c r="G356" s="130">
        <v>0</v>
      </c>
      <c r="H356" s="130">
        <v>0</v>
      </c>
      <c r="I356" s="126"/>
      <c r="J356" s="126"/>
      <c r="K356" s="126"/>
      <c r="L356" s="129"/>
    </row>
    <row r="357" spans="1:12" ht="114.75">
      <c r="A357" s="126">
        <v>70</v>
      </c>
      <c r="B357" s="139" t="s">
        <v>261</v>
      </c>
      <c r="C357" s="128" t="s">
        <v>256</v>
      </c>
      <c r="D357" s="144">
        <v>42500</v>
      </c>
      <c r="E357" s="212"/>
      <c r="F357" s="130">
        <v>11400</v>
      </c>
      <c r="G357" s="130">
        <v>6840</v>
      </c>
      <c r="H357" s="130">
        <v>0</v>
      </c>
      <c r="I357" s="126" t="s">
        <v>26</v>
      </c>
      <c r="J357" s="126" t="s">
        <v>26</v>
      </c>
      <c r="K357" s="126" t="s">
        <v>26</v>
      </c>
      <c r="L357" s="129" t="s">
        <v>32</v>
      </c>
    </row>
    <row r="358" spans="1:12" ht="15">
      <c r="A358" s="126"/>
      <c r="B358" s="136"/>
      <c r="C358" s="132"/>
      <c r="D358" s="129"/>
      <c r="E358" s="212"/>
      <c r="F358" s="130">
        <f>F357</f>
        <v>11400</v>
      </c>
      <c r="G358" s="130">
        <f>G357</f>
        <v>6840</v>
      </c>
      <c r="H358" s="130">
        <f>H357</f>
        <v>0</v>
      </c>
      <c r="I358" s="126"/>
      <c r="J358" s="126"/>
      <c r="K358" s="126"/>
      <c r="L358" s="129"/>
    </row>
    <row r="359" spans="1:12" ht="15">
      <c r="A359" s="126"/>
      <c r="B359" s="136"/>
      <c r="C359" s="132"/>
      <c r="D359" s="129"/>
      <c r="E359" s="212"/>
      <c r="F359" s="130">
        <v>0</v>
      </c>
      <c r="G359" s="130">
        <v>0</v>
      </c>
      <c r="H359" s="130">
        <v>0</v>
      </c>
      <c r="I359" s="126"/>
      <c r="J359" s="126"/>
      <c r="K359" s="126"/>
      <c r="L359" s="129"/>
    </row>
    <row r="360" spans="1:12" ht="15">
      <c r="A360" s="126"/>
      <c r="B360" s="137"/>
      <c r="C360" s="132"/>
      <c r="D360" s="129"/>
      <c r="E360" s="212"/>
      <c r="F360" s="130">
        <v>0</v>
      </c>
      <c r="G360" s="130">
        <v>0</v>
      </c>
      <c r="H360" s="130">
        <v>0</v>
      </c>
      <c r="I360" s="126"/>
      <c r="J360" s="126"/>
      <c r="K360" s="126"/>
      <c r="L360" s="129"/>
    </row>
    <row r="361" spans="1:12" ht="102">
      <c r="A361" s="126">
        <v>71</v>
      </c>
      <c r="B361" s="139" t="s">
        <v>262</v>
      </c>
      <c r="C361" s="128" t="s">
        <v>256</v>
      </c>
      <c r="D361" s="144">
        <v>42500</v>
      </c>
      <c r="E361" s="212"/>
      <c r="F361" s="130">
        <v>10170.125</v>
      </c>
      <c r="G361" s="130">
        <v>2034.025</v>
      </c>
      <c r="H361" s="130">
        <v>0</v>
      </c>
      <c r="I361" s="126" t="s">
        <v>26</v>
      </c>
      <c r="J361" s="126" t="s">
        <v>26</v>
      </c>
      <c r="K361" s="126" t="s">
        <v>26</v>
      </c>
      <c r="L361" s="129" t="s">
        <v>32</v>
      </c>
    </row>
    <row r="362" spans="1:12" ht="15">
      <c r="A362" s="126"/>
      <c r="B362" s="136"/>
      <c r="C362" s="132"/>
      <c r="D362" s="129"/>
      <c r="E362" s="212"/>
      <c r="F362" s="130">
        <f>F361</f>
        <v>10170.125</v>
      </c>
      <c r="G362" s="130">
        <f>G361</f>
        <v>2034.025</v>
      </c>
      <c r="H362" s="130">
        <f>H361</f>
        <v>0</v>
      </c>
      <c r="I362" s="126"/>
      <c r="J362" s="126"/>
      <c r="K362" s="126"/>
      <c r="L362" s="129"/>
    </row>
    <row r="363" spans="1:12" ht="15">
      <c r="A363" s="126"/>
      <c r="B363" s="136"/>
      <c r="C363" s="132"/>
      <c r="D363" s="129"/>
      <c r="E363" s="212"/>
      <c r="F363" s="130">
        <v>0</v>
      </c>
      <c r="G363" s="130">
        <v>0</v>
      </c>
      <c r="H363" s="130">
        <v>0</v>
      </c>
      <c r="I363" s="126"/>
      <c r="J363" s="126"/>
      <c r="K363" s="126"/>
      <c r="L363" s="129"/>
    </row>
    <row r="364" spans="1:12" ht="15">
      <c r="A364" s="126"/>
      <c r="B364" s="137"/>
      <c r="C364" s="132"/>
      <c r="D364" s="129"/>
      <c r="E364" s="212"/>
      <c r="F364" s="130">
        <v>0</v>
      </c>
      <c r="G364" s="130">
        <v>0</v>
      </c>
      <c r="H364" s="130">
        <v>0</v>
      </c>
      <c r="I364" s="126"/>
      <c r="J364" s="126"/>
      <c r="K364" s="126"/>
      <c r="L364" s="129"/>
    </row>
    <row r="365" spans="1:12" ht="76.5">
      <c r="A365" s="126">
        <v>72</v>
      </c>
      <c r="B365" s="139" t="s">
        <v>263</v>
      </c>
      <c r="C365" s="128" t="s">
        <v>256</v>
      </c>
      <c r="D365" s="152">
        <v>42510</v>
      </c>
      <c r="E365" s="212"/>
      <c r="F365" s="130">
        <v>12650</v>
      </c>
      <c r="G365" s="130">
        <v>5692.5</v>
      </c>
      <c r="H365" s="130">
        <v>0</v>
      </c>
      <c r="I365" s="126" t="s">
        <v>26</v>
      </c>
      <c r="J365" s="126" t="s">
        <v>26</v>
      </c>
      <c r="K365" s="126" t="s">
        <v>26</v>
      </c>
      <c r="L365" s="129" t="s">
        <v>32</v>
      </c>
    </row>
    <row r="366" spans="1:12" ht="15">
      <c r="A366" s="126"/>
      <c r="B366" s="136"/>
      <c r="C366" s="132"/>
      <c r="D366" s="129"/>
      <c r="E366" s="212"/>
      <c r="F366" s="130">
        <f>F365</f>
        <v>12650</v>
      </c>
      <c r="G366" s="130">
        <f>G365</f>
        <v>5692.5</v>
      </c>
      <c r="H366" s="130">
        <f>H365</f>
        <v>0</v>
      </c>
      <c r="I366" s="126"/>
      <c r="J366" s="126"/>
      <c r="K366" s="126"/>
      <c r="L366" s="129"/>
    </row>
    <row r="367" spans="1:12" ht="15">
      <c r="A367" s="126"/>
      <c r="B367" s="136"/>
      <c r="C367" s="132"/>
      <c r="D367" s="129"/>
      <c r="E367" s="212"/>
      <c r="F367" s="130">
        <v>0</v>
      </c>
      <c r="G367" s="130">
        <v>0</v>
      </c>
      <c r="H367" s="130">
        <v>0</v>
      </c>
      <c r="I367" s="126"/>
      <c r="J367" s="126"/>
      <c r="K367" s="126"/>
      <c r="L367" s="129"/>
    </row>
    <row r="368" spans="1:12" ht="15">
      <c r="A368" s="126"/>
      <c r="B368" s="137"/>
      <c r="C368" s="132"/>
      <c r="D368" s="129"/>
      <c r="E368" s="212"/>
      <c r="F368" s="130">
        <v>0</v>
      </c>
      <c r="G368" s="130">
        <v>0</v>
      </c>
      <c r="H368" s="130">
        <v>0</v>
      </c>
      <c r="I368" s="126"/>
      <c r="J368" s="126"/>
      <c r="K368" s="126"/>
      <c r="L368" s="129"/>
    </row>
    <row r="369" spans="1:12" ht="102">
      <c r="A369" s="126">
        <v>73</v>
      </c>
      <c r="B369" s="139" t="s">
        <v>264</v>
      </c>
      <c r="C369" s="128" t="s">
        <v>256</v>
      </c>
      <c r="D369" s="152">
        <v>42510</v>
      </c>
      <c r="E369" s="212"/>
      <c r="F369" s="130">
        <v>6700</v>
      </c>
      <c r="G369" s="130">
        <v>2680</v>
      </c>
      <c r="H369" s="130">
        <v>0</v>
      </c>
      <c r="I369" s="126" t="s">
        <v>26</v>
      </c>
      <c r="J369" s="126" t="s">
        <v>26</v>
      </c>
      <c r="K369" s="126" t="s">
        <v>26</v>
      </c>
      <c r="L369" s="129" t="s">
        <v>32</v>
      </c>
    </row>
    <row r="370" spans="1:12" ht="15">
      <c r="A370" s="126"/>
      <c r="B370" s="136"/>
      <c r="C370" s="132"/>
      <c r="D370" s="129"/>
      <c r="E370" s="212"/>
      <c r="F370" s="130">
        <f>F369</f>
        <v>6700</v>
      </c>
      <c r="G370" s="130">
        <f>G369</f>
        <v>2680</v>
      </c>
      <c r="H370" s="130">
        <f>H369</f>
        <v>0</v>
      </c>
      <c r="I370" s="126"/>
      <c r="J370" s="126"/>
      <c r="K370" s="126"/>
      <c r="L370" s="129"/>
    </row>
    <row r="371" spans="1:12" ht="15">
      <c r="A371" s="126"/>
      <c r="B371" s="136"/>
      <c r="C371" s="132"/>
      <c r="D371" s="129"/>
      <c r="E371" s="212"/>
      <c r="F371" s="130">
        <v>0</v>
      </c>
      <c r="G371" s="130">
        <v>0</v>
      </c>
      <c r="H371" s="130">
        <v>0</v>
      </c>
      <c r="I371" s="126"/>
      <c r="J371" s="126"/>
      <c r="K371" s="126"/>
      <c r="L371" s="129"/>
    </row>
    <row r="372" spans="1:12" ht="15">
      <c r="A372" s="126"/>
      <c r="B372" s="137"/>
      <c r="C372" s="132"/>
      <c r="D372" s="129"/>
      <c r="E372" s="212"/>
      <c r="F372" s="130">
        <v>0</v>
      </c>
      <c r="G372" s="130">
        <v>0</v>
      </c>
      <c r="H372" s="130">
        <v>0</v>
      </c>
      <c r="I372" s="126"/>
      <c r="J372" s="126"/>
      <c r="K372" s="126"/>
      <c r="L372" s="129"/>
    </row>
    <row r="373" spans="1:12" ht="14.25">
      <c r="A373" s="153"/>
      <c r="B373" s="123" t="s">
        <v>147</v>
      </c>
      <c r="C373" s="154"/>
      <c r="D373" s="90"/>
      <c r="E373" s="212"/>
      <c r="F373" s="57"/>
      <c r="G373" s="57">
        <f>G70-G75</f>
        <v>181043.22259999992</v>
      </c>
      <c r="H373" s="57"/>
      <c r="I373" s="155" t="s">
        <v>26</v>
      </c>
      <c r="J373" s="155" t="s">
        <v>26</v>
      </c>
      <c r="K373" s="155" t="s">
        <v>26</v>
      </c>
      <c r="L373" s="156"/>
    </row>
    <row r="374" spans="1:12" ht="15">
      <c r="A374" s="153"/>
      <c r="B374" s="123"/>
      <c r="C374" s="154"/>
      <c r="D374" s="90"/>
      <c r="E374" s="212"/>
      <c r="F374" s="57"/>
      <c r="G374" s="57">
        <f>G373</f>
        <v>181043.22259999992</v>
      </c>
      <c r="H374" s="57"/>
      <c r="I374" s="126"/>
      <c r="J374" s="126"/>
      <c r="K374" s="126"/>
      <c r="L374" s="129"/>
    </row>
    <row r="375" spans="1:12" ht="15">
      <c r="A375" s="153"/>
      <c r="B375" s="123"/>
      <c r="C375" s="154"/>
      <c r="D375" s="90"/>
      <c r="E375" s="212"/>
      <c r="F375" s="57"/>
      <c r="G375" s="57">
        <v>0</v>
      </c>
      <c r="H375" s="57"/>
      <c r="I375" s="126"/>
      <c r="J375" s="126"/>
      <c r="K375" s="126"/>
      <c r="L375" s="129"/>
    </row>
    <row r="376" spans="1:12" ht="15">
      <c r="A376" s="153"/>
      <c r="B376" s="123"/>
      <c r="C376" s="154"/>
      <c r="D376" s="90"/>
      <c r="E376" s="212"/>
      <c r="F376" s="57"/>
      <c r="G376" s="57">
        <v>0</v>
      </c>
      <c r="H376" s="57"/>
      <c r="I376" s="126"/>
      <c r="J376" s="126"/>
      <c r="K376" s="126"/>
      <c r="L376" s="129"/>
    </row>
    <row r="377" spans="1:12" ht="13.5" thickBot="1">
      <c r="A377" s="99"/>
      <c r="B377" s="100"/>
      <c r="C377" s="99"/>
      <c r="D377" s="99"/>
      <c r="E377" s="213"/>
      <c r="F377" s="157"/>
      <c r="G377" s="158"/>
      <c r="H377" s="157"/>
      <c r="I377" s="99"/>
      <c r="J377" s="99"/>
      <c r="K377" s="99"/>
      <c r="L377" s="100"/>
    </row>
    <row r="378" spans="1:12" ht="18" customHeight="1" thickTop="1">
      <c r="A378" s="318"/>
      <c r="B378" s="214" t="s">
        <v>277</v>
      </c>
      <c r="C378" s="214"/>
      <c r="D378" s="214"/>
      <c r="E378" s="214" t="s">
        <v>38</v>
      </c>
      <c r="F378" s="72">
        <f>F382+F389+F408</f>
        <v>236800</v>
      </c>
      <c r="G378" s="72">
        <f>G382+G389+G408</f>
        <v>29200</v>
      </c>
      <c r="H378" s="72">
        <f>H386+H389+H408</f>
        <v>7710</v>
      </c>
      <c r="I378" s="73"/>
      <c r="J378" s="26"/>
      <c r="K378" s="26"/>
      <c r="L378" s="26"/>
    </row>
    <row r="379" spans="1:12" ht="12.75">
      <c r="A379" s="319"/>
      <c r="B379" s="214"/>
      <c r="C379" s="214"/>
      <c r="D379" s="214"/>
      <c r="E379" s="214"/>
      <c r="F379" s="72">
        <v>0</v>
      </c>
      <c r="G379" s="72">
        <v>0</v>
      </c>
      <c r="H379" s="72">
        <v>0</v>
      </c>
      <c r="I379" s="26"/>
      <c r="J379" s="26"/>
      <c r="K379" s="26"/>
      <c r="L379" s="26"/>
    </row>
    <row r="380" spans="1:12" ht="12.75">
      <c r="A380" s="319"/>
      <c r="B380" s="214"/>
      <c r="C380" s="214"/>
      <c r="D380" s="214"/>
      <c r="E380" s="214"/>
      <c r="F380" s="72">
        <f>F410+F391+F384</f>
        <v>18000</v>
      </c>
      <c r="G380" s="72">
        <f>G410+G391+G384</f>
        <v>5000</v>
      </c>
      <c r="H380" s="72">
        <f>H384+H410+H462+H466</f>
        <v>0</v>
      </c>
      <c r="I380" s="26"/>
      <c r="J380" s="26"/>
      <c r="K380" s="26"/>
      <c r="L380" s="26"/>
    </row>
    <row r="381" spans="1:12" s="12" customFormat="1" ht="12.75">
      <c r="A381" s="320"/>
      <c r="B381" s="282" t="s">
        <v>15</v>
      </c>
      <c r="C381" s="282"/>
      <c r="D381" s="282"/>
      <c r="E381" s="214"/>
      <c r="F381" s="72">
        <f>SUM(F378:F380)</f>
        <v>254800</v>
      </c>
      <c r="G381" s="72">
        <f>SUM(G378:G380)</f>
        <v>34200</v>
      </c>
      <c r="H381" s="72">
        <f>SUM(H378:H380)</f>
        <v>7710</v>
      </c>
      <c r="I381" s="26"/>
      <c r="J381" s="26"/>
      <c r="K381" s="26"/>
      <c r="L381" s="26"/>
    </row>
    <row r="382" spans="1:12" ht="12.75" customHeight="1">
      <c r="A382" s="205" t="s">
        <v>20</v>
      </c>
      <c r="B382" s="240" t="s">
        <v>151</v>
      </c>
      <c r="C382" s="240"/>
      <c r="D382" s="240"/>
      <c r="E382" s="214"/>
      <c r="F382" s="72">
        <v>32700</v>
      </c>
      <c r="G382" s="72">
        <v>4000</v>
      </c>
      <c r="H382" s="72">
        <f aca="true" t="shared" si="4" ref="F382:H384">H386</f>
        <v>960</v>
      </c>
      <c r="I382" s="26"/>
      <c r="J382" s="26"/>
      <c r="K382" s="26"/>
      <c r="L382" s="26"/>
    </row>
    <row r="383" spans="1:12" ht="12.75">
      <c r="A383" s="206"/>
      <c r="B383" s="240"/>
      <c r="C383" s="240"/>
      <c r="D383" s="240"/>
      <c r="E383" s="214"/>
      <c r="F383" s="72">
        <f t="shared" si="4"/>
        <v>0</v>
      </c>
      <c r="G383" s="72">
        <f t="shared" si="4"/>
        <v>0</v>
      </c>
      <c r="H383" s="72">
        <f t="shared" si="4"/>
        <v>0</v>
      </c>
      <c r="I383" s="26"/>
      <c r="J383" s="26"/>
      <c r="K383" s="26"/>
      <c r="L383" s="26"/>
    </row>
    <row r="384" spans="1:12" ht="12.75">
      <c r="A384" s="206"/>
      <c r="B384" s="240"/>
      <c r="C384" s="240"/>
      <c r="D384" s="240"/>
      <c r="E384" s="214"/>
      <c r="F384" s="72">
        <f t="shared" si="4"/>
        <v>0</v>
      </c>
      <c r="G384" s="72">
        <f t="shared" si="4"/>
        <v>0</v>
      </c>
      <c r="H384" s="72">
        <f t="shared" si="4"/>
        <v>0</v>
      </c>
      <c r="I384" s="26"/>
      <c r="J384" s="26"/>
      <c r="K384" s="26"/>
      <c r="L384" s="26"/>
    </row>
    <row r="385" spans="1:12" s="12" customFormat="1" ht="12.75">
      <c r="A385" s="207"/>
      <c r="B385" s="282" t="s">
        <v>40</v>
      </c>
      <c r="C385" s="282"/>
      <c r="D385" s="282"/>
      <c r="E385" s="214"/>
      <c r="F385" s="72">
        <f>SUM(F382:F384)</f>
        <v>32700</v>
      </c>
      <c r="G385" s="72">
        <f>SUM(G382:G384)</f>
        <v>4000</v>
      </c>
      <c r="H385" s="72">
        <f>SUM(H382:H384)</f>
        <v>960</v>
      </c>
      <c r="I385" s="26"/>
      <c r="J385" s="26"/>
      <c r="K385" s="26"/>
      <c r="L385" s="26"/>
    </row>
    <row r="386" spans="1:12" s="12" customFormat="1" ht="15" customHeight="1">
      <c r="A386" s="272"/>
      <c r="B386" s="272" t="s">
        <v>265</v>
      </c>
      <c r="C386" s="206" t="s">
        <v>212</v>
      </c>
      <c r="D386" s="206" t="s">
        <v>266</v>
      </c>
      <c r="E386" s="214"/>
      <c r="F386" s="72">
        <v>3200</v>
      </c>
      <c r="G386" s="72">
        <v>3200</v>
      </c>
      <c r="H386" s="72">
        <v>960</v>
      </c>
      <c r="I386" s="37"/>
      <c r="J386" s="37"/>
      <c r="K386" s="37"/>
      <c r="L386" s="426" t="s">
        <v>267</v>
      </c>
    </row>
    <row r="387" spans="1:12" ht="33" customHeight="1">
      <c r="A387" s="269"/>
      <c r="B387" s="269"/>
      <c r="C387" s="206"/>
      <c r="D387" s="206"/>
      <c r="E387" s="214"/>
      <c r="F387" s="72">
        <v>0</v>
      </c>
      <c r="G387" s="72">
        <v>0</v>
      </c>
      <c r="H387" s="72">
        <v>0</v>
      </c>
      <c r="I387" s="37"/>
      <c r="J387" s="37"/>
      <c r="K387" s="37"/>
      <c r="L387" s="427"/>
    </row>
    <row r="388" spans="1:12" ht="33" customHeight="1">
      <c r="A388" s="270"/>
      <c r="B388" s="270"/>
      <c r="C388" s="207"/>
      <c r="D388" s="207"/>
      <c r="E388" s="214"/>
      <c r="F388" s="72">
        <v>0</v>
      </c>
      <c r="G388" s="72">
        <v>0</v>
      </c>
      <c r="H388" s="72">
        <v>0</v>
      </c>
      <c r="I388" s="37"/>
      <c r="J388" s="37"/>
      <c r="K388" s="37"/>
      <c r="L388" s="428"/>
    </row>
    <row r="389" spans="1:12" ht="13.5" customHeight="1">
      <c r="A389" s="429" t="s">
        <v>21</v>
      </c>
      <c r="B389" s="240" t="s">
        <v>103</v>
      </c>
      <c r="C389" s="280"/>
      <c r="D389" s="280"/>
      <c r="E389" s="214"/>
      <c r="F389" s="72">
        <v>170700</v>
      </c>
      <c r="G389" s="72">
        <v>22600</v>
      </c>
      <c r="H389" s="72">
        <f aca="true" t="shared" si="5" ref="F389:H391">H399+H402+H405</f>
        <v>6750</v>
      </c>
      <c r="I389" s="26"/>
      <c r="J389" s="26"/>
      <c r="K389" s="26"/>
      <c r="L389" s="26"/>
    </row>
    <row r="390" spans="1:12" ht="15" customHeight="1">
      <c r="A390" s="319"/>
      <c r="B390" s="280"/>
      <c r="C390" s="280"/>
      <c r="D390" s="280"/>
      <c r="E390" s="214"/>
      <c r="F390" s="72">
        <f t="shared" si="5"/>
        <v>0</v>
      </c>
      <c r="G390" s="72">
        <f t="shared" si="5"/>
        <v>0</v>
      </c>
      <c r="H390" s="72">
        <f t="shared" si="5"/>
        <v>0</v>
      </c>
      <c r="I390" s="26"/>
      <c r="J390" s="26"/>
      <c r="K390" s="26"/>
      <c r="L390" s="26"/>
    </row>
    <row r="391" spans="1:12" s="12" customFormat="1" ht="12.75">
      <c r="A391" s="319"/>
      <c r="B391" s="280"/>
      <c r="C391" s="280"/>
      <c r="D391" s="280"/>
      <c r="E391" s="214"/>
      <c r="F391" s="72">
        <f t="shared" si="5"/>
        <v>0</v>
      </c>
      <c r="G391" s="72">
        <f t="shared" si="5"/>
        <v>0</v>
      </c>
      <c r="H391" s="72">
        <f t="shared" si="5"/>
        <v>0</v>
      </c>
      <c r="I391" s="26"/>
      <c r="J391" s="26"/>
      <c r="K391" s="26"/>
      <c r="L391" s="26"/>
    </row>
    <row r="392" spans="1:12" ht="12.75" customHeight="1">
      <c r="A392" s="430"/>
      <c r="B392" s="282" t="s">
        <v>40</v>
      </c>
      <c r="C392" s="282"/>
      <c r="D392" s="282"/>
      <c r="E392" s="214"/>
      <c r="F392" s="72">
        <f>SUM(F389:F391)</f>
        <v>170700</v>
      </c>
      <c r="G392" s="72">
        <f>SUM(G389:G391)</f>
        <v>22600</v>
      </c>
      <c r="H392" s="72">
        <f>SUM(H389:H391)</f>
        <v>6750</v>
      </c>
      <c r="I392" s="26"/>
      <c r="J392" s="26"/>
      <c r="K392" s="26"/>
      <c r="L392" s="26"/>
    </row>
    <row r="393" spans="1:12" ht="12.75" customHeight="1" hidden="1" thickTop="1">
      <c r="A393" s="171"/>
      <c r="B393" s="420"/>
      <c r="C393" s="293"/>
      <c r="D393" s="293"/>
      <c r="E393" s="214"/>
      <c r="F393" s="72"/>
      <c r="G393" s="72"/>
      <c r="H393" s="72"/>
      <c r="I393" s="205"/>
      <c r="J393" s="205"/>
      <c r="K393" s="205"/>
      <c r="L393" s="423"/>
    </row>
    <row r="394" spans="1:12" ht="12.75" customHeight="1" hidden="1">
      <c r="A394" s="171"/>
      <c r="B394" s="421"/>
      <c r="C394" s="294"/>
      <c r="D394" s="296"/>
      <c r="E394" s="214"/>
      <c r="F394" s="72"/>
      <c r="G394" s="72"/>
      <c r="H394" s="72"/>
      <c r="I394" s="206"/>
      <c r="J394" s="206"/>
      <c r="K394" s="206"/>
      <c r="L394" s="424"/>
    </row>
    <row r="395" spans="1:12" ht="12.75" customHeight="1" hidden="1" thickBot="1">
      <c r="A395" s="171"/>
      <c r="B395" s="422"/>
      <c r="C395" s="295"/>
      <c r="D395" s="297"/>
      <c r="E395" s="214"/>
      <c r="F395" s="72"/>
      <c r="G395" s="72"/>
      <c r="H395" s="72"/>
      <c r="I395" s="207"/>
      <c r="J395" s="207"/>
      <c r="K395" s="207"/>
      <c r="L395" s="425"/>
    </row>
    <row r="396" spans="1:12" ht="12.75" customHeight="1" hidden="1" thickTop="1">
      <c r="A396" s="171"/>
      <c r="B396" s="290"/>
      <c r="C396" s="293"/>
      <c r="D396" s="293"/>
      <c r="E396" s="214"/>
      <c r="F396" s="72"/>
      <c r="G396" s="72"/>
      <c r="H396" s="72"/>
      <c r="I396" s="205"/>
      <c r="J396" s="205"/>
      <c r="K396" s="205"/>
      <c r="L396" s="202"/>
    </row>
    <row r="397" spans="1:12" ht="12.75" customHeight="1" hidden="1">
      <c r="A397" s="171"/>
      <c r="B397" s="291"/>
      <c r="C397" s="294"/>
      <c r="D397" s="296"/>
      <c r="E397" s="214"/>
      <c r="F397" s="72"/>
      <c r="G397" s="72"/>
      <c r="H397" s="72"/>
      <c r="I397" s="206"/>
      <c r="J397" s="206"/>
      <c r="K397" s="206"/>
      <c r="L397" s="283"/>
    </row>
    <row r="398" spans="1:12" ht="18" customHeight="1" hidden="1" thickBot="1">
      <c r="A398" s="171"/>
      <c r="B398" s="292"/>
      <c r="C398" s="295"/>
      <c r="D398" s="297"/>
      <c r="E398" s="214"/>
      <c r="F398" s="72"/>
      <c r="G398" s="72"/>
      <c r="H398" s="72"/>
      <c r="I398" s="207"/>
      <c r="J398" s="207"/>
      <c r="K398" s="207"/>
      <c r="L398" s="284"/>
    </row>
    <row r="399" spans="1:12" ht="18" customHeight="1">
      <c r="A399" s="272"/>
      <c r="B399" s="272" t="s">
        <v>268</v>
      </c>
      <c r="C399" s="206" t="s">
        <v>212</v>
      </c>
      <c r="D399" s="206" t="s">
        <v>269</v>
      </c>
      <c r="E399" s="214"/>
      <c r="F399" s="72">
        <v>2900</v>
      </c>
      <c r="G399" s="72">
        <v>2900</v>
      </c>
      <c r="H399" s="72">
        <v>870</v>
      </c>
      <c r="I399" s="37"/>
      <c r="J399" s="37"/>
      <c r="K399" s="37"/>
      <c r="L399" s="483" t="s">
        <v>267</v>
      </c>
    </row>
    <row r="400" spans="1:12" ht="18" customHeight="1">
      <c r="A400" s="269"/>
      <c r="B400" s="269"/>
      <c r="C400" s="206"/>
      <c r="D400" s="206"/>
      <c r="E400" s="214"/>
      <c r="F400" s="72">
        <v>0</v>
      </c>
      <c r="G400" s="72">
        <v>0</v>
      </c>
      <c r="H400" s="72">
        <v>0</v>
      </c>
      <c r="I400" s="37"/>
      <c r="J400" s="37"/>
      <c r="K400" s="37"/>
      <c r="L400" s="484"/>
    </row>
    <row r="401" spans="1:12" ht="29.25" customHeight="1">
      <c r="A401" s="270"/>
      <c r="B401" s="270"/>
      <c r="C401" s="207"/>
      <c r="D401" s="207"/>
      <c r="E401" s="214"/>
      <c r="F401" s="72">
        <v>0</v>
      </c>
      <c r="G401" s="72">
        <v>0</v>
      </c>
      <c r="H401" s="72">
        <v>0</v>
      </c>
      <c r="I401" s="37"/>
      <c r="J401" s="37"/>
      <c r="K401" s="37"/>
      <c r="L401" s="485"/>
    </row>
    <row r="402" spans="1:12" ht="12.75" customHeight="1">
      <c r="A402" s="272"/>
      <c r="B402" s="486" t="s">
        <v>270</v>
      </c>
      <c r="C402" s="206" t="s">
        <v>212</v>
      </c>
      <c r="D402" s="206" t="s">
        <v>271</v>
      </c>
      <c r="E402" s="214"/>
      <c r="F402" s="72">
        <v>10600</v>
      </c>
      <c r="G402" s="72">
        <v>10600</v>
      </c>
      <c r="H402" s="72">
        <v>3180</v>
      </c>
      <c r="I402" s="37"/>
      <c r="J402" s="37"/>
      <c r="K402" s="37"/>
      <c r="L402" s="483" t="s">
        <v>267</v>
      </c>
    </row>
    <row r="403" spans="1:12" ht="12.75" customHeight="1">
      <c r="A403" s="269"/>
      <c r="B403" s="487"/>
      <c r="C403" s="206"/>
      <c r="D403" s="206"/>
      <c r="E403" s="214"/>
      <c r="F403" s="72">
        <v>0</v>
      </c>
      <c r="G403" s="72">
        <v>0</v>
      </c>
      <c r="H403" s="72">
        <v>0</v>
      </c>
      <c r="I403" s="37"/>
      <c r="J403" s="37"/>
      <c r="K403" s="37"/>
      <c r="L403" s="484"/>
    </row>
    <row r="404" spans="1:12" ht="12.75" customHeight="1">
      <c r="A404" s="270"/>
      <c r="B404" s="488"/>
      <c r="C404" s="207"/>
      <c r="D404" s="207"/>
      <c r="E404" s="214"/>
      <c r="F404" s="72">
        <v>0</v>
      </c>
      <c r="G404" s="72">
        <v>0</v>
      </c>
      <c r="H404" s="72">
        <v>0</v>
      </c>
      <c r="I404" s="37"/>
      <c r="J404" s="37"/>
      <c r="K404" s="37"/>
      <c r="L404" s="485"/>
    </row>
    <row r="405" spans="1:12" ht="12.75" customHeight="1">
      <c r="A405" s="272"/>
      <c r="B405" s="486" t="s">
        <v>272</v>
      </c>
      <c r="C405" s="206" t="s">
        <v>212</v>
      </c>
      <c r="D405" s="206" t="s">
        <v>273</v>
      </c>
      <c r="E405" s="214"/>
      <c r="F405" s="72">
        <v>9000</v>
      </c>
      <c r="G405" s="72">
        <v>9000</v>
      </c>
      <c r="H405" s="72">
        <v>2700</v>
      </c>
      <c r="I405" s="37"/>
      <c r="J405" s="37"/>
      <c r="K405" s="37"/>
      <c r="L405" s="483" t="s">
        <v>267</v>
      </c>
    </row>
    <row r="406" spans="1:12" ht="12.75" customHeight="1">
      <c r="A406" s="269"/>
      <c r="B406" s="487"/>
      <c r="C406" s="206"/>
      <c r="D406" s="206"/>
      <c r="E406" s="214"/>
      <c r="F406" s="72">
        <v>0</v>
      </c>
      <c r="G406" s="72">
        <v>0</v>
      </c>
      <c r="H406" s="72">
        <v>0</v>
      </c>
      <c r="I406" s="37"/>
      <c r="J406" s="37"/>
      <c r="K406" s="37"/>
      <c r="L406" s="484"/>
    </row>
    <row r="407" spans="1:12" ht="12.75" customHeight="1">
      <c r="A407" s="269"/>
      <c r="B407" s="488"/>
      <c r="C407" s="207"/>
      <c r="D407" s="207"/>
      <c r="E407" s="214"/>
      <c r="F407" s="72">
        <v>0</v>
      </c>
      <c r="G407" s="72">
        <v>0</v>
      </c>
      <c r="H407" s="72">
        <v>0</v>
      </c>
      <c r="I407" s="37"/>
      <c r="J407" s="37"/>
      <c r="K407" s="37"/>
      <c r="L407" s="485"/>
    </row>
    <row r="408" spans="1:12" ht="12.75" customHeight="1">
      <c r="A408" s="268" t="s">
        <v>22</v>
      </c>
      <c r="B408" s="301" t="s">
        <v>104</v>
      </c>
      <c r="C408" s="240"/>
      <c r="D408" s="240"/>
      <c r="E408" s="214"/>
      <c r="F408" s="72">
        <v>33400</v>
      </c>
      <c r="G408" s="72">
        <v>2600</v>
      </c>
      <c r="H408" s="72">
        <f>H418</f>
        <v>0</v>
      </c>
      <c r="I408" s="26"/>
      <c r="J408" s="26"/>
      <c r="K408" s="26"/>
      <c r="L408" s="27"/>
    </row>
    <row r="409" spans="1:12" ht="12.75" customHeight="1">
      <c r="A409" s="268"/>
      <c r="B409" s="301"/>
      <c r="C409" s="240"/>
      <c r="D409" s="240"/>
      <c r="E409" s="214"/>
      <c r="F409" s="72">
        <v>0</v>
      </c>
      <c r="G409" s="72">
        <v>0</v>
      </c>
      <c r="H409" s="72">
        <v>0</v>
      </c>
      <c r="I409" s="26"/>
      <c r="J409" s="26"/>
      <c r="K409" s="26"/>
      <c r="L409" s="27"/>
    </row>
    <row r="410" spans="1:12" ht="12.75" customHeight="1">
      <c r="A410" s="268"/>
      <c r="B410" s="301"/>
      <c r="C410" s="240"/>
      <c r="D410" s="240"/>
      <c r="E410" s="214"/>
      <c r="F410" s="72">
        <v>18000</v>
      </c>
      <c r="G410" s="72">
        <v>5000</v>
      </c>
      <c r="H410" s="72">
        <v>0</v>
      </c>
      <c r="I410" s="26"/>
      <c r="J410" s="26"/>
      <c r="K410" s="26"/>
      <c r="L410" s="27"/>
    </row>
    <row r="411" spans="1:12" ht="12.75" customHeight="1">
      <c r="A411" s="489"/>
      <c r="B411" s="217" t="s">
        <v>40</v>
      </c>
      <c r="C411" s="282"/>
      <c r="D411" s="282"/>
      <c r="E411" s="214"/>
      <c r="F411" s="72">
        <f>F408+F409+F410</f>
        <v>51400</v>
      </c>
      <c r="G411" s="72">
        <f>G408+G409+G410</f>
        <v>7600</v>
      </c>
      <c r="H411" s="72">
        <f>H408+H409+H410</f>
        <v>0</v>
      </c>
      <c r="I411" s="26"/>
      <c r="J411" s="26"/>
      <c r="K411" s="26"/>
      <c r="L411" s="27"/>
    </row>
    <row r="412" spans="1:12" ht="12.75" customHeight="1" hidden="1">
      <c r="A412" s="489"/>
      <c r="B412" s="490"/>
      <c r="C412" s="298"/>
      <c r="D412" s="493"/>
      <c r="E412" s="214"/>
      <c r="F412" s="72"/>
      <c r="G412" s="72"/>
      <c r="H412" s="72"/>
      <c r="I412" s="205"/>
      <c r="J412" s="205"/>
      <c r="K412" s="205"/>
      <c r="L412" s="423"/>
    </row>
    <row r="413" spans="1:12" ht="12.75" customHeight="1" hidden="1">
      <c r="A413" s="489"/>
      <c r="B413" s="491"/>
      <c r="C413" s="299"/>
      <c r="D413" s="494"/>
      <c r="E413" s="214"/>
      <c r="F413" s="72"/>
      <c r="G413" s="72"/>
      <c r="H413" s="72"/>
      <c r="I413" s="206"/>
      <c r="J413" s="206"/>
      <c r="K413" s="206"/>
      <c r="L413" s="424"/>
    </row>
    <row r="414" spans="1:12" ht="12.75" customHeight="1" hidden="1" thickBot="1">
      <c r="A414" s="489"/>
      <c r="B414" s="492"/>
      <c r="C414" s="300"/>
      <c r="D414" s="495"/>
      <c r="E414" s="214"/>
      <c r="F414" s="72"/>
      <c r="G414" s="72"/>
      <c r="H414" s="72"/>
      <c r="I414" s="207"/>
      <c r="J414" s="207"/>
      <c r="K414" s="207"/>
      <c r="L414" s="425"/>
    </row>
    <row r="415" spans="1:12" ht="12.75" customHeight="1" hidden="1" thickTop="1">
      <c r="A415" s="172"/>
      <c r="B415" s="290"/>
      <c r="C415" s="293"/>
      <c r="D415" s="293"/>
      <c r="E415" s="214"/>
      <c r="F415" s="72"/>
      <c r="G415" s="72"/>
      <c r="H415" s="72"/>
      <c r="I415" s="205"/>
      <c r="J415" s="205"/>
      <c r="K415" s="205"/>
      <c r="L415" s="423"/>
    </row>
    <row r="416" spans="1:12" ht="12.75" customHeight="1" hidden="1">
      <c r="A416" s="172"/>
      <c r="B416" s="291"/>
      <c r="C416" s="294"/>
      <c r="D416" s="296"/>
      <c r="E416" s="214"/>
      <c r="F416" s="72"/>
      <c r="G416" s="72"/>
      <c r="H416" s="72"/>
      <c r="I416" s="206"/>
      <c r="J416" s="206"/>
      <c r="K416" s="206"/>
      <c r="L416" s="424"/>
    </row>
    <row r="417" spans="1:12" ht="12.75" customHeight="1" hidden="1" thickBot="1">
      <c r="A417" s="172"/>
      <c r="B417" s="292"/>
      <c r="C417" s="295"/>
      <c r="D417" s="297"/>
      <c r="E417" s="214"/>
      <c r="F417" s="72"/>
      <c r="G417" s="72"/>
      <c r="H417" s="72"/>
      <c r="I417" s="207"/>
      <c r="J417" s="207"/>
      <c r="K417" s="207"/>
      <c r="L417" s="425"/>
    </row>
    <row r="418" spans="1:12" ht="12.75" customHeight="1" hidden="1" thickTop="1">
      <c r="A418" s="172"/>
      <c r="B418" s="290"/>
      <c r="C418" s="298"/>
      <c r="D418" s="293"/>
      <c r="E418" s="214"/>
      <c r="F418" s="72"/>
      <c r="G418" s="72"/>
      <c r="H418" s="72"/>
      <c r="I418" s="205"/>
      <c r="J418" s="205"/>
      <c r="K418" s="205"/>
      <c r="L418" s="423"/>
    </row>
    <row r="419" spans="1:12" ht="12.75" customHeight="1" hidden="1">
      <c r="A419" s="172"/>
      <c r="B419" s="291"/>
      <c r="C419" s="299"/>
      <c r="D419" s="296"/>
      <c r="E419" s="214"/>
      <c r="F419" s="72"/>
      <c r="G419" s="72"/>
      <c r="H419" s="72"/>
      <c r="I419" s="206"/>
      <c r="J419" s="206"/>
      <c r="K419" s="206"/>
      <c r="L419" s="424"/>
    </row>
    <row r="420" spans="1:12" ht="12.75" customHeight="1" hidden="1" thickBot="1">
      <c r="A420" s="172"/>
      <c r="B420" s="292"/>
      <c r="C420" s="300"/>
      <c r="D420" s="297"/>
      <c r="E420" s="214"/>
      <c r="F420" s="72"/>
      <c r="G420" s="72"/>
      <c r="H420" s="72"/>
      <c r="I420" s="207"/>
      <c r="J420" s="207"/>
      <c r="K420" s="207"/>
      <c r="L420" s="425"/>
    </row>
    <row r="421" spans="1:12" ht="12.75" customHeight="1" hidden="1" thickTop="1">
      <c r="A421" s="276" t="s">
        <v>23</v>
      </c>
      <c r="B421" s="301"/>
      <c r="C421" s="280"/>
      <c r="D421" s="280"/>
      <c r="E421" s="214"/>
      <c r="F421" s="72"/>
      <c r="G421" s="72"/>
      <c r="H421" s="72"/>
      <c r="I421" s="26"/>
      <c r="J421" s="26"/>
      <c r="K421" s="26"/>
      <c r="L421" s="27"/>
    </row>
    <row r="422" spans="1:12" ht="18" customHeight="1" hidden="1">
      <c r="A422" s="277"/>
      <c r="B422" s="281"/>
      <c r="C422" s="280"/>
      <c r="D422" s="280"/>
      <c r="E422" s="214"/>
      <c r="F422" s="72"/>
      <c r="G422" s="72"/>
      <c r="H422" s="72"/>
      <c r="I422" s="26"/>
      <c r="J422" s="26"/>
      <c r="K422" s="26"/>
      <c r="L422" s="27"/>
    </row>
    <row r="423" spans="1:12" ht="18" customHeight="1" hidden="1">
      <c r="A423" s="277"/>
      <c r="B423" s="281"/>
      <c r="C423" s="280"/>
      <c r="D423" s="280"/>
      <c r="E423" s="214"/>
      <c r="F423" s="72"/>
      <c r="G423" s="72"/>
      <c r="H423" s="72"/>
      <c r="I423" s="26"/>
      <c r="J423" s="26"/>
      <c r="K423" s="26"/>
      <c r="L423" s="27"/>
    </row>
    <row r="424" spans="1:12" ht="18" customHeight="1" hidden="1">
      <c r="A424" s="277"/>
      <c r="B424" s="217"/>
      <c r="C424" s="282"/>
      <c r="D424" s="282"/>
      <c r="E424" s="214"/>
      <c r="F424" s="72"/>
      <c r="G424" s="72"/>
      <c r="H424" s="72"/>
      <c r="I424" s="26"/>
      <c r="J424" s="26"/>
      <c r="K424" s="26"/>
      <c r="L424" s="27"/>
    </row>
    <row r="425" spans="1:12" ht="18" customHeight="1" hidden="1">
      <c r="A425" s="319"/>
      <c r="B425" s="496"/>
      <c r="C425" s="315"/>
      <c r="D425" s="499"/>
      <c r="E425" s="431"/>
      <c r="F425" s="72"/>
      <c r="G425" s="72"/>
      <c r="H425" s="72"/>
      <c r="I425" s="205"/>
      <c r="J425" s="205"/>
      <c r="K425" s="205"/>
      <c r="L425" s="423"/>
    </row>
    <row r="426" spans="1:12" ht="12.75" customHeight="1" hidden="1">
      <c r="A426" s="319"/>
      <c r="B426" s="497"/>
      <c r="C426" s="316"/>
      <c r="D426" s="484"/>
      <c r="E426" s="431"/>
      <c r="F426" s="72"/>
      <c r="G426" s="72"/>
      <c r="H426" s="72"/>
      <c r="I426" s="206"/>
      <c r="J426" s="206"/>
      <c r="K426" s="206"/>
      <c r="L426" s="424"/>
    </row>
    <row r="427" spans="1:12" ht="12.75" customHeight="1" hidden="1" thickBot="1">
      <c r="A427" s="319"/>
      <c r="B427" s="498"/>
      <c r="C427" s="317"/>
      <c r="D427" s="485"/>
      <c r="E427" s="431"/>
      <c r="F427" s="72"/>
      <c r="G427" s="72"/>
      <c r="H427" s="72"/>
      <c r="I427" s="207"/>
      <c r="J427" s="207"/>
      <c r="K427" s="207"/>
      <c r="L427" s="425"/>
    </row>
    <row r="428" spans="1:12" ht="12.75" customHeight="1" hidden="1" thickTop="1">
      <c r="A428" s="276" t="s">
        <v>24</v>
      </c>
      <c r="B428" s="285"/>
      <c r="C428" s="286"/>
      <c r="D428" s="286"/>
      <c r="E428" s="214"/>
      <c r="F428" s="72"/>
      <c r="G428" s="72"/>
      <c r="H428" s="72"/>
      <c r="I428" s="26"/>
      <c r="J428" s="26"/>
      <c r="K428" s="26"/>
      <c r="L428" s="27"/>
    </row>
    <row r="429" spans="1:12" ht="12.75" customHeight="1" hidden="1">
      <c r="A429" s="277"/>
      <c r="B429" s="287"/>
      <c r="C429" s="288"/>
      <c r="D429" s="288"/>
      <c r="E429" s="214"/>
      <c r="F429" s="72"/>
      <c r="G429" s="72"/>
      <c r="H429" s="72"/>
      <c r="I429" s="26"/>
      <c r="J429" s="26"/>
      <c r="K429" s="26"/>
      <c r="L429" s="27"/>
    </row>
    <row r="430" spans="1:12" ht="12.75" customHeight="1" hidden="1">
      <c r="A430" s="277"/>
      <c r="B430" s="287"/>
      <c r="C430" s="288"/>
      <c r="D430" s="288"/>
      <c r="E430" s="214"/>
      <c r="F430" s="72"/>
      <c r="G430" s="72"/>
      <c r="H430" s="72"/>
      <c r="I430" s="26"/>
      <c r="J430" s="26"/>
      <c r="K430" s="26"/>
      <c r="L430" s="27"/>
    </row>
    <row r="431" spans="1:12" ht="12.75" customHeight="1" hidden="1" thickBot="1">
      <c r="A431" s="278"/>
      <c r="B431" s="217"/>
      <c r="C431" s="282"/>
      <c r="D431" s="282"/>
      <c r="E431" s="214"/>
      <c r="F431" s="72"/>
      <c r="G431" s="72"/>
      <c r="H431" s="72"/>
      <c r="I431" s="26"/>
      <c r="J431" s="26"/>
      <c r="K431" s="26"/>
      <c r="L431" s="27"/>
    </row>
    <row r="432" spans="1:12" ht="18" customHeight="1" hidden="1" thickTop="1">
      <c r="A432" s="172"/>
      <c r="B432" s="507"/>
      <c r="C432" s="315"/>
      <c r="D432" s="315"/>
      <c r="E432" s="214"/>
      <c r="F432" s="72"/>
      <c r="G432" s="72"/>
      <c r="H432" s="72"/>
      <c r="I432" s="205"/>
      <c r="J432" s="205"/>
      <c r="K432" s="205"/>
      <c r="L432" s="423"/>
    </row>
    <row r="433" spans="1:12" ht="18" customHeight="1" hidden="1">
      <c r="A433" s="172"/>
      <c r="B433" s="508"/>
      <c r="C433" s="316"/>
      <c r="D433" s="316"/>
      <c r="E433" s="214"/>
      <c r="F433" s="72"/>
      <c r="G433" s="72"/>
      <c r="H433" s="72"/>
      <c r="I433" s="206"/>
      <c r="J433" s="206"/>
      <c r="K433" s="206"/>
      <c r="L433" s="424"/>
    </row>
    <row r="434" spans="1:12" ht="18" customHeight="1" hidden="1" thickBot="1">
      <c r="A434" s="172"/>
      <c r="B434" s="509"/>
      <c r="C434" s="317"/>
      <c r="D434" s="317"/>
      <c r="E434" s="214"/>
      <c r="F434" s="72"/>
      <c r="G434" s="72"/>
      <c r="H434" s="72"/>
      <c r="I434" s="207"/>
      <c r="J434" s="207"/>
      <c r="K434" s="207"/>
      <c r="L434" s="425"/>
    </row>
    <row r="435" spans="1:12" ht="18" customHeight="1" hidden="1" thickTop="1">
      <c r="A435" s="276" t="s">
        <v>274</v>
      </c>
      <c r="B435" s="279" t="s">
        <v>275</v>
      </c>
      <c r="C435" s="280"/>
      <c r="D435" s="280"/>
      <c r="E435" s="214"/>
      <c r="F435" s="72">
        <v>0</v>
      </c>
      <c r="G435" s="72">
        <f aca="true" t="shared" si="6" ref="G435:H437">G460+G464+G471+G475</f>
        <v>0</v>
      </c>
      <c r="H435" s="72">
        <f t="shared" si="6"/>
        <v>0</v>
      </c>
      <c r="I435" s="26"/>
      <c r="J435" s="26"/>
      <c r="K435" s="26"/>
      <c r="L435" s="27"/>
    </row>
    <row r="436" spans="1:12" ht="12.75" customHeight="1" hidden="1">
      <c r="A436" s="277"/>
      <c r="B436" s="281"/>
      <c r="C436" s="280"/>
      <c r="D436" s="280"/>
      <c r="E436" s="214"/>
      <c r="F436" s="72">
        <f>F461+F465+F472+F476</f>
        <v>0</v>
      </c>
      <c r="G436" s="72">
        <f t="shared" si="6"/>
        <v>0</v>
      </c>
      <c r="H436" s="72">
        <f t="shared" si="6"/>
        <v>0</v>
      </c>
      <c r="I436" s="26"/>
      <c r="J436" s="26"/>
      <c r="K436" s="26"/>
      <c r="L436" s="27"/>
    </row>
    <row r="437" spans="1:12" ht="12.75" customHeight="1" hidden="1">
      <c r="A437" s="277"/>
      <c r="B437" s="281"/>
      <c r="C437" s="280"/>
      <c r="D437" s="280"/>
      <c r="E437" s="214"/>
      <c r="F437" s="72">
        <f>F462+F466+F473+F477</f>
        <v>0</v>
      </c>
      <c r="G437" s="72">
        <f t="shared" si="6"/>
        <v>0</v>
      </c>
      <c r="H437" s="72">
        <f t="shared" si="6"/>
        <v>0</v>
      </c>
      <c r="I437" s="26"/>
      <c r="J437" s="26"/>
      <c r="K437" s="26"/>
      <c r="L437" s="27"/>
    </row>
    <row r="438" spans="1:12" ht="12.75" customHeight="1" hidden="1" thickBot="1">
      <c r="A438" s="278"/>
      <c r="B438" s="217" t="s">
        <v>40</v>
      </c>
      <c r="C438" s="282"/>
      <c r="D438" s="282"/>
      <c r="E438" s="214"/>
      <c r="F438" s="72">
        <f>F435+F436+F437</f>
        <v>0</v>
      </c>
      <c r="G438" s="72" t="s">
        <v>276</v>
      </c>
      <c r="H438" s="72">
        <f>H435+H436+H437</f>
        <v>0</v>
      </c>
      <c r="I438" s="26"/>
      <c r="J438" s="26"/>
      <c r="K438" s="26"/>
      <c r="L438" s="27"/>
    </row>
    <row r="439" spans="1:12" ht="12.75" customHeight="1" hidden="1" thickTop="1">
      <c r="A439" s="276"/>
      <c r="B439" s="501"/>
      <c r="C439" s="501"/>
      <c r="D439" s="502"/>
      <c r="E439" s="214"/>
      <c r="F439" s="72"/>
      <c r="G439" s="72"/>
      <c r="H439" s="72"/>
      <c r="I439" s="268"/>
      <c r="J439" s="268"/>
      <c r="K439" s="268"/>
      <c r="L439" s="268"/>
    </row>
    <row r="440" spans="1:12" ht="12.75" customHeight="1" hidden="1">
      <c r="A440" s="277"/>
      <c r="B440" s="503"/>
      <c r="C440" s="503"/>
      <c r="D440" s="504"/>
      <c r="E440" s="214"/>
      <c r="F440" s="72"/>
      <c r="G440" s="72"/>
      <c r="H440" s="72"/>
      <c r="I440" s="268"/>
      <c r="J440" s="268"/>
      <c r="K440" s="268"/>
      <c r="L440" s="268"/>
    </row>
    <row r="441" spans="1:12" ht="12.75" customHeight="1" hidden="1">
      <c r="A441" s="277"/>
      <c r="B441" s="505"/>
      <c r="C441" s="505"/>
      <c r="D441" s="506"/>
      <c r="E441" s="214"/>
      <c r="F441" s="72"/>
      <c r="G441" s="72"/>
      <c r="H441" s="72"/>
      <c r="I441" s="268"/>
      <c r="J441" s="268"/>
      <c r="K441" s="268"/>
      <c r="L441" s="268"/>
    </row>
    <row r="442" spans="1:12" ht="12.75" customHeight="1" hidden="1" thickBot="1">
      <c r="A442" s="500"/>
      <c r="B442" s="217"/>
      <c r="C442" s="282"/>
      <c r="D442" s="282"/>
      <c r="E442" s="214"/>
      <c r="F442" s="72"/>
      <c r="G442" s="72"/>
      <c r="H442" s="72"/>
      <c r="I442" s="268"/>
      <c r="J442" s="268"/>
      <c r="K442" s="268"/>
      <c r="L442" s="268"/>
    </row>
    <row r="443" spans="1:12" ht="12.75" customHeight="1" hidden="1" thickTop="1">
      <c r="A443" s="319"/>
      <c r="B443" s="240"/>
      <c r="C443" s="240"/>
      <c r="D443" s="240"/>
      <c r="E443" s="214"/>
      <c r="F443" s="72"/>
      <c r="G443" s="72"/>
      <c r="H443" s="72"/>
      <c r="I443" s="268"/>
      <c r="J443" s="268"/>
      <c r="K443" s="268"/>
      <c r="L443" s="268"/>
    </row>
    <row r="444" spans="1:12" ht="12.75" customHeight="1" hidden="1">
      <c r="A444" s="319"/>
      <c r="B444" s="240"/>
      <c r="C444" s="240"/>
      <c r="D444" s="240"/>
      <c r="E444" s="214"/>
      <c r="F444" s="72"/>
      <c r="G444" s="72"/>
      <c r="H444" s="72"/>
      <c r="I444" s="268"/>
      <c r="J444" s="268"/>
      <c r="K444" s="268"/>
      <c r="L444" s="268"/>
    </row>
    <row r="445" spans="1:12" ht="12.75" customHeight="1" hidden="1">
      <c r="A445" s="319"/>
      <c r="B445" s="240"/>
      <c r="C445" s="240"/>
      <c r="D445" s="240"/>
      <c r="E445" s="214"/>
      <c r="F445" s="72">
        <v>2000</v>
      </c>
      <c r="G445" s="72"/>
      <c r="H445" s="72"/>
      <c r="I445" s="268"/>
      <c r="J445" s="268"/>
      <c r="K445" s="268"/>
      <c r="L445" s="268"/>
    </row>
    <row r="446" spans="1:12" ht="12.75" customHeight="1" hidden="1">
      <c r="A446" s="320"/>
      <c r="B446" s="282"/>
      <c r="C446" s="282"/>
      <c r="D446" s="282"/>
      <c r="E446" s="214"/>
      <c r="F446" s="72"/>
      <c r="G446" s="72"/>
      <c r="H446" s="72"/>
      <c r="I446" s="268"/>
      <c r="J446" s="268"/>
      <c r="K446" s="268"/>
      <c r="L446" s="268"/>
    </row>
    <row r="447" spans="1:12" ht="12.75" customHeight="1" hidden="1">
      <c r="A447" s="40"/>
      <c r="B447" s="74"/>
      <c r="C447" s="75"/>
      <c r="D447" s="75"/>
      <c r="E447" s="214"/>
      <c r="F447" s="76"/>
      <c r="G447" s="76"/>
      <c r="H447" s="76"/>
      <c r="I447" s="41"/>
      <c r="J447" s="41"/>
      <c r="K447" s="41"/>
      <c r="L447" s="167"/>
    </row>
    <row r="448" spans="1:12" ht="12.75" customHeight="1" hidden="1">
      <c r="A448" s="319"/>
      <c r="B448" s="240"/>
      <c r="C448" s="240"/>
      <c r="D448" s="240"/>
      <c r="E448" s="214"/>
      <c r="F448" s="72"/>
      <c r="G448" s="72"/>
      <c r="H448" s="72"/>
      <c r="I448" s="268"/>
      <c r="J448" s="268"/>
      <c r="K448" s="268"/>
      <c r="L448" s="268"/>
    </row>
    <row r="449" spans="1:12" ht="12.75" customHeight="1" hidden="1">
      <c r="A449" s="319"/>
      <c r="B449" s="240"/>
      <c r="C449" s="240"/>
      <c r="D449" s="240"/>
      <c r="E449" s="214"/>
      <c r="F449" s="72"/>
      <c r="G449" s="72"/>
      <c r="H449" s="72"/>
      <c r="I449" s="268"/>
      <c r="J449" s="268"/>
      <c r="K449" s="268"/>
      <c r="L449" s="268"/>
    </row>
    <row r="450" spans="1:12" ht="12.75" customHeight="1" hidden="1">
      <c r="A450" s="319"/>
      <c r="B450" s="240"/>
      <c r="C450" s="240"/>
      <c r="D450" s="240"/>
      <c r="E450" s="214"/>
      <c r="F450" s="72"/>
      <c r="G450" s="72"/>
      <c r="H450" s="72"/>
      <c r="I450" s="268"/>
      <c r="J450" s="268"/>
      <c r="K450" s="268"/>
      <c r="L450" s="268"/>
    </row>
    <row r="451" spans="1:12" ht="12.75" customHeight="1" hidden="1">
      <c r="A451" s="320"/>
      <c r="B451" s="282"/>
      <c r="C451" s="282"/>
      <c r="D451" s="282"/>
      <c r="E451" s="214"/>
      <c r="F451" s="72"/>
      <c r="G451" s="72"/>
      <c r="H451" s="72"/>
      <c r="I451" s="268"/>
      <c r="J451" s="268"/>
      <c r="K451" s="268"/>
      <c r="L451" s="268"/>
    </row>
    <row r="452" spans="1:12" ht="12.75" customHeight="1" hidden="1">
      <c r="A452" s="319"/>
      <c r="B452" s="241"/>
      <c r="C452" s="242"/>
      <c r="D452" s="243"/>
      <c r="E452" s="214"/>
      <c r="F452" s="72"/>
      <c r="G452" s="72"/>
      <c r="H452" s="72"/>
      <c r="I452" s="268"/>
      <c r="J452" s="268"/>
      <c r="K452" s="268"/>
      <c r="L452" s="268"/>
    </row>
    <row r="453" spans="1:12" ht="12.75" customHeight="1" hidden="1">
      <c r="A453" s="319"/>
      <c r="B453" s="244"/>
      <c r="C453" s="245"/>
      <c r="D453" s="246"/>
      <c r="E453" s="214"/>
      <c r="F453" s="72"/>
      <c r="G453" s="72"/>
      <c r="H453" s="72"/>
      <c r="I453" s="268"/>
      <c r="J453" s="268"/>
      <c r="K453" s="268"/>
      <c r="L453" s="268"/>
    </row>
    <row r="454" spans="1:12" ht="12.75" customHeight="1" hidden="1">
      <c r="A454" s="319"/>
      <c r="B454" s="247"/>
      <c r="C454" s="248"/>
      <c r="D454" s="249"/>
      <c r="E454" s="214"/>
      <c r="F454" s="72"/>
      <c r="G454" s="72"/>
      <c r="H454" s="72"/>
      <c r="I454" s="268"/>
      <c r="J454" s="268"/>
      <c r="K454" s="268"/>
      <c r="L454" s="268"/>
    </row>
    <row r="455" spans="1:12" ht="12.75" customHeight="1" hidden="1">
      <c r="A455" s="320"/>
      <c r="B455" s="282"/>
      <c r="C455" s="282"/>
      <c r="D455" s="282"/>
      <c r="E455" s="214"/>
      <c r="F455" s="72"/>
      <c r="G455" s="72"/>
      <c r="H455" s="72"/>
      <c r="I455" s="268"/>
      <c r="J455" s="268"/>
      <c r="K455" s="268"/>
      <c r="L455" s="268"/>
    </row>
    <row r="456" spans="1:12" ht="18" customHeight="1" hidden="1">
      <c r="A456" s="319"/>
      <c r="B456" s="241"/>
      <c r="C456" s="242"/>
      <c r="D456" s="243"/>
      <c r="E456" s="214"/>
      <c r="F456" s="72"/>
      <c r="G456" s="72"/>
      <c r="H456" s="72"/>
      <c r="I456" s="268"/>
      <c r="J456" s="268"/>
      <c r="K456" s="268"/>
      <c r="L456" s="268"/>
    </row>
    <row r="457" spans="1:12" ht="18" customHeight="1" hidden="1">
      <c r="A457" s="319"/>
      <c r="B457" s="244"/>
      <c r="C457" s="245"/>
      <c r="D457" s="246"/>
      <c r="E457" s="214"/>
      <c r="F457" s="72"/>
      <c r="G457" s="72"/>
      <c r="H457" s="72"/>
      <c r="I457" s="268"/>
      <c r="J457" s="268"/>
      <c r="K457" s="268"/>
      <c r="L457" s="268"/>
    </row>
    <row r="458" spans="1:12" ht="18" customHeight="1" hidden="1">
      <c r="A458" s="319"/>
      <c r="B458" s="247"/>
      <c r="C458" s="248"/>
      <c r="D458" s="249"/>
      <c r="E458" s="214"/>
      <c r="F458" s="72"/>
      <c r="G458" s="72"/>
      <c r="H458" s="72"/>
      <c r="I458" s="268"/>
      <c r="J458" s="268"/>
      <c r="K458" s="268"/>
      <c r="L458" s="268"/>
    </row>
    <row r="459" spans="1:12" ht="18" customHeight="1" hidden="1">
      <c r="A459" s="320"/>
      <c r="B459" s="282"/>
      <c r="C459" s="282"/>
      <c r="D459" s="282"/>
      <c r="E459" s="214"/>
      <c r="F459" s="72"/>
      <c r="G459" s="72"/>
      <c r="H459" s="72"/>
      <c r="I459" s="268"/>
      <c r="J459" s="268"/>
      <c r="K459" s="268"/>
      <c r="L459" s="268"/>
    </row>
    <row r="460" spans="1:12" ht="12.75" customHeight="1" hidden="1">
      <c r="A460" s="205"/>
      <c r="B460" s="450"/>
      <c r="C460" s="199"/>
      <c r="D460" s="516"/>
      <c r="E460" s="214"/>
      <c r="F460" s="72"/>
      <c r="G460" s="72"/>
      <c r="H460" s="72"/>
      <c r="I460" s="429"/>
      <c r="J460" s="510"/>
      <c r="K460" s="510"/>
      <c r="L460" s="511"/>
    </row>
    <row r="461" spans="1:12" ht="12.75" customHeight="1" hidden="1">
      <c r="A461" s="206"/>
      <c r="B461" s="451"/>
      <c r="C461" s="200"/>
      <c r="D461" s="517"/>
      <c r="E461" s="214"/>
      <c r="F461" s="72"/>
      <c r="G461" s="72"/>
      <c r="H461" s="72"/>
      <c r="I461" s="319"/>
      <c r="J461" s="512"/>
      <c r="K461" s="512"/>
      <c r="L461" s="513"/>
    </row>
    <row r="462" spans="1:12" ht="12.75" customHeight="1" hidden="1">
      <c r="A462" s="206"/>
      <c r="B462" s="452"/>
      <c r="C462" s="201"/>
      <c r="D462" s="518"/>
      <c r="E462" s="214"/>
      <c r="F462" s="72"/>
      <c r="G462" s="72"/>
      <c r="H462" s="72"/>
      <c r="I462" s="319"/>
      <c r="J462" s="512"/>
      <c r="K462" s="512"/>
      <c r="L462" s="513"/>
    </row>
    <row r="463" spans="1:12" ht="12.75" customHeight="1" hidden="1">
      <c r="A463" s="207"/>
      <c r="B463" s="215"/>
      <c r="C463" s="216"/>
      <c r="D463" s="217"/>
      <c r="E463" s="214"/>
      <c r="F463" s="72"/>
      <c r="G463" s="72"/>
      <c r="H463" s="72"/>
      <c r="I463" s="320"/>
      <c r="J463" s="514"/>
      <c r="K463" s="514"/>
      <c r="L463" s="515"/>
    </row>
    <row r="464" spans="1:12" ht="12.75" customHeight="1" hidden="1">
      <c r="A464" s="205"/>
      <c r="B464" s="450"/>
      <c r="C464" s="199"/>
      <c r="D464" s="516"/>
      <c r="E464" s="214"/>
      <c r="F464" s="72"/>
      <c r="G464" s="72"/>
      <c r="H464" s="72"/>
      <c r="I464" s="429"/>
      <c r="J464" s="510"/>
      <c r="K464" s="510"/>
      <c r="L464" s="511"/>
    </row>
    <row r="465" spans="1:12" ht="12.75" customHeight="1" hidden="1">
      <c r="A465" s="206"/>
      <c r="B465" s="451"/>
      <c r="C465" s="200"/>
      <c r="D465" s="517"/>
      <c r="E465" s="214"/>
      <c r="F465" s="72"/>
      <c r="G465" s="72"/>
      <c r="H465" s="72"/>
      <c r="I465" s="319"/>
      <c r="J465" s="512"/>
      <c r="K465" s="512"/>
      <c r="L465" s="513"/>
    </row>
    <row r="466" spans="1:12" ht="12.75" customHeight="1" hidden="1">
      <c r="A466" s="206"/>
      <c r="B466" s="452"/>
      <c r="C466" s="201"/>
      <c r="D466" s="518"/>
      <c r="E466" s="214"/>
      <c r="F466" s="72"/>
      <c r="G466" s="72"/>
      <c r="H466" s="72"/>
      <c r="I466" s="319"/>
      <c r="J466" s="512"/>
      <c r="K466" s="512"/>
      <c r="L466" s="513"/>
    </row>
    <row r="467" spans="1:12" ht="12.75" customHeight="1" hidden="1">
      <c r="A467" s="207"/>
      <c r="B467" s="519"/>
      <c r="C467" s="520"/>
      <c r="D467" s="521"/>
      <c r="E467" s="202"/>
      <c r="F467" s="72"/>
      <c r="G467" s="72"/>
      <c r="H467" s="72"/>
      <c r="I467" s="320"/>
      <c r="J467" s="514"/>
      <c r="K467" s="514"/>
      <c r="L467" s="515"/>
    </row>
    <row r="468" spans="1:12" ht="12.75" customHeight="1" hidden="1">
      <c r="A468" s="1"/>
      <c r="B468" s="2"/>
      <c r="C468" s="1"/>
      <c r="D468" s="1"/>
      <c r="E468" s="1"/>
      <c r="F468" s="3"/>
      <c r="G468" s="3"/>
      <c r="H468" s="3"/>
      <c r="I468" s="18"/>
      <c r="J468" s="18"/>
      <c r="K468" s="18"/>
      <c r="L468" s="2"/>
    </row>
    <row r="469" spans="1:12" ht="12.75" customHeight="1" hidden="1">
      <c r="A469" s="1"/>
      <c r="B469" s="2"/>
      <c r="C469" s="1"/>
      <c r="D469" s="1"/>
      <c r="E469" s="1"/>
      <c r="F469" s="3"/>
      <c r="G469" s="3"/>
      <c r="H469" s="3"/>
      <c r="I469" s="18"/>
      <c r="J469" s="18"/>
      <c r="K469" s="18"/>
      <c r="L469" s="2"/>
    </row>
    <row r="470" spans="1:12" ht="12.75" customHeight="1" hidden="1">
      <c r="A470" s="1"/>
      <c r="B470" s="2"/>
      <c r="C470" s="1"/>
      <c r="D470" s="1"/>
      <c r="E470" s="1"/>
      <c r="F470" s="3"/>
      <c r="G470" s="3"/>
      <c r="H470" s="3"/>
      <c r="I470" s="18"/>
      <c r="J470" s="18"/>
      <c r="K470" s="18"/>
      <c r="L470" s="2"/>
    </row>
    <row r="471" spans="1:12" ht="12.75" customHeight="1" hidden="1">
      <c r="A471" s="1"/>
      <c r="B471" s="2"/>
      <c r="C471" s="1"/>
      <c r="D471" s="1"/>
      <c r="E471" s="1"/>
      <c r="F471" s="3"/>
      <c r="G471" s="3"/>
      <c r="H471" s="3"/>
      <c r="I471" s="18"/>
      <c r="J471" s="18"/>
      <c r="K471" s="18"/>
      <c r="L471" s="2"/>
    </row>
    <row r="472" spans="1:12" ht="12.75" customHeight="1" hidden="1">
      <c r="A472" s="1"/>
      <c r="B472" s="2"/>
      <c r="C472" s="1"/>
      <c r="D472" s="1"/>
      <c r="E472" s="1"/>
      <c r="F472" s="3"/>
      <c r="G472" s="3"/>
      <c r="H472" s="3"/>
      <c r="I472" s="18"/>
      <c r="J472" s="18"/>
      <c r="K472" s="18"/>
      <c r="L472" s="2"/>
    </row>
    <row r="473" spans="1:12" ht="12.75" customHeight="1" hidden="1">
      <c r="A473" s="1"/>
      <c r="B473" s="2"/>
      <c r="C473" s="1"/>
      <c r="D473" s="1"/>
      <c r="E473" s="1"/>
      <c r="F473" s="3"/>
      <c r="G473" s="3"/>
      <c r="H473" s="3"/>
      <c r="I473" s="18"/>
      <c r="J473" s="18"/>
      <c r="K473" s="18"/>
      <c r="L473" s="2"/>
    </row>
    <row r="474" spans="1:12" ht="12.75" customHeight="1" hidden="1">
      <c r="A474" s="1"/>
      <c r="B474" s="2"/>
      <c r="C474" s="1"/>
      <c r="D474" s="1"/>
      <c r="E474" s="1"/>
      <c r="F474" s="3"/>
      <c r="G474" s="3"/>
      <c r="H474" s="3"/>
      <c r="I474" s="18"/>
      <c r="J474" s="18"/>
      <c r="K474" s="18"/>
      <c r="L474" s="2"/>
    </row>
    <row r="475" spans="1:12" ht="12.75" customHeight="1" hidden="1">
      <c r="A475" s="1"/>
      <c r="B475" s="2"/>
      <c r="C475" s="1"/>
      <c r="D475" s="1"/>
      <c r="E475" s="1"/>
      <c r="F475" s="3"/>
      <c r="G475" s="3"/>
      <c r="H475" s="3"/>
      <c r="I475" s="18"/>
      <c r="J475" s="18"/>
      <c r="K475" s="18"/>
      <c r="L475" s="2"/>
    </row>
    <row r="476" spans="1:12" ht="12.75" customHeight="1" hidden="1">
      <c r="A476" s="1"/>
      <c r="B476" s="2"/>
      <c r="C476" s="1"/>
      <c r="D476" s="1"/>
      <c r="E476" s="1"/>
      <c r="F476" s="3"/>
      <c r="G476" s="3"/>
      <c r="H476" s="3"/>
      <c r="I476" s="18"/>
      <c r="J476" s="18"/>
      <c r="K476" s="18"/>
      <c r="L476" s="2"/>
    </row>
    <row r="477" spans="1:12" ht="12.75" customHeight="1" hidden="1">
      <c r="A477" s="1"/>
      <c r="B477" s="2"/>
      <c r="C477" s="1"/>
      <c r="D477" s="1"/>
      <c r="E477" s="1"/>
      <c r="F477" s="3"/>
      <c r="G477" s="3"/>
      <c r="H477" s="3"/>
      <c r="I477" s="18"/>
      <c r="J477" s="18"/>
      <c r="K477" s="18"/>
      <c r="L477" s="2"/>
    </row>
    <row r="478" spans="1:12" ht="12.75" customHeight="1" hidden="1">
      <c r="A478" s="1"/>
      <c r="B478" s="2"/>
      <c r="C478" s="1"/>
      <c r="D478" s="1"/>
      <c r="E478" s="1"/>
      <c r="F478" s="3"/>
      <c r="G478" s="3"/>
      <c r="H478" s="3"/>
      <c r="I478" s="18"/>
      <c r="J478" s="18"/>
      <c r="K478" s="18"/>
      <c r="L478" s="2"/>
    </row>
    <row r="479" spans="1:12" ht="12.75" customHeight="1" hidden="1">
      <c r="A479" s="1"/>
      <c r="B479" s="2"/>
      <c r="C479" s="1"/>
      <c r="D479" s="1"/>
      <c r="E479" s="1"/>
      <c r="F479" s="3"/>
      <c r="G479" s="3"/>
      <c r="H479" s="3"/>
      <c r="I479" s="18"/>
      <c r="J479" s="18"/>
      <c r="K479" s="18"/>
      <c r="L479" s="2"/>
    </row>
    <row r="480" spans="1:12" ht="12.75" customHeight="1" hidden="1">
      <c r="A480" s="1"/>
      <c r="B480" s="2"/>
      <c r="C480" s="1"/>
      <c r="D480" s="1"/>
      <c r="E480" s="1"/>
      <c r="F480" s="3"/>
      <c r="G480" s="3"/>
      <c r="H480" s="3"/>
      <c r="I480" s="18"/>
      <c r="J480" s="18"/>
      <c r="K480" s="18"/>
      <c r="L480" s="2"/>
    </row>
    <row r="481" spans="1:12" ht="12.75" customHeight="1" hidden="1">
      <c r="A481" s="1"/>
      <c r="B481" s="2"/>
      <c r="C481" s="1"/>
      <c r="D481" s="1"/>
      <c r="E481" s="1"/>
      <c r="F481" s="3"/>
      <c r="G481" s="3"/>
      <c r="H481" s="3"/>
      <c r="I481" s="18"/>
      <c r="J481" s="18"/>
      <c r="K481" s="18"/>
      <c r="L481" s="2"/>
    </row>
    <row r="482" spans="1:12" ht="12.75" customHeight="1" hidden="1">
      <c r="A482" s="1"/>
      <c r="B482" s="21"/>
      <c r="C482" s="22"/>
      <c r="D482" s="22"/>
      <c r="E482" s="1"/>
      <c r="F482" s="3"/>
      <c r="G482" s="3"/>
      <c r="H482" s="3"/>
      <c r="I482" s="18"/>
      <c r="J482" s="18"/>
      <c r="K482" s="18"/>
      <c r="L482" s="2"/>
    </row>
    <row r="483" spans="1:12" ht="12.75" customHeight="1" thickBot="1">
      <c r="A483" s="61"/>
      <c r="B483" s="45"/>
      <c r="C483" s="62"/>
      <c r="D483" s="62"/>
      <c r="E483" s="63"/>
      <c r="F483" s="3"/>
      <c r="G483" s="3"/>
      <c r="H483" s="3"/>
      <c r="I483" s="1"/>
      <c r="J483" s="1"/>
      <c r="K483" s="1"/>
      <c r="L483" s="64"/>
    </row>
    <row r="484" spans="1:12" ht="18" customHeight="1" thickTop="1">
      <c r="A484" s="318"/>
      <c r="B484" s="214" t="s">
        <v>291</v>
      </c>
      <c r="C484" s="214"/>
      <c r="D484" s="214"/>
      <c r="E484" s="214" t="s">
        <v>38</v>
      </c>
      <c r="F484" s="72">
        <f>F491+F495+F520+F527+F534</f>
        <v>473200</v>
      </c>
      <c r="G484" s="72">
        <f>G491+G495+G520+G527+G534</f>
        <v>43300</v>
      </c>
      <c r="H484" s="72">
        <f>H491+H495+H520+H527+H534</f>
        <v>10259.87791</v>
      </c>
      <c r="I484" s="73"/>
      <c r="J484" s="26"/>
      <c r="K484" s="26"/>
      <c r="L484" s="26"/>
    </row>
    <row r="485" spans="1:12" ht="13.5" customHeight="1">
      <c r="A485" s="319"/>
      <c r="B485" s="214"/>
      <c r="C485" s="214"/>
      <c r="D485" s="214"/>
      <c r="E485" s="214"/>
      <c r="F485" s="72">
        <f>F489+F518+F493+F525+F532</f>
        <v>0</v>
      </c>
      <c r="G485" s="72">
        <f>G489+G518</f>
        <v>0</v>
      </c>
      <c r="H485" s="72">
        <f>H489+H518</f>
        <v>0</v>
      </c>
      <c r="I485" s="26"/>
      <c r="J485" s="26"/>
      <c r="K485" s="26"/>
      <c r="L485" s="26"/>
    </row>
    <row r="486" spans="1:12" ht="13.5" customHeight="1">
      <c r="A486" s="319"/>
      <c r="B486" s="214"/>
      <c r="C486" s="214"/>
      <c r="D486" s="214"/>
      <c r="E486" s="214"/>
      <c r="F486" s="72">
        <v>0</v>
      </c>
      <c r="G486" s="72">
        <f>G490+G494+G519+G526+G533+G537</f>
        <v>0</v>
      </c>
      <c r="H486" s="72">
        <f>H490+H519</f>
        <v>0</v>
      </c>
      <c r="I486" s="26"/>
      <c r="J486" s="26"/>
      <c r="K486" s="26"/>
      <c r="L486" s="26"/>
    </row>
    <row r="487" spans="1:12" ht="12.75" customHeight="1">
      <c r="A487" s="320"/>
      <c r="B487" s="282" t="s">
        <v>15</v>
      </c>
      <c r="C487" s="282"/>
      <c r="D487" s="282"/>
      <c r="E487" s="214"/>
      <c r="F487" s="72">
        <f>F484+F485+F486</f>
        <v>473200</v>
      </c>
      <c r="G487" s="72">
        <f>G484+G485+G486</f>
        <v>43300</v>
      </c>
      <c r="H487" s="72">
        <f>H484+H485+H486</f>
        <v>10259.87791</v>
      </c>
      <c r="I487" s="26"/>
      <c r="J487" s="26"/>
      <c r="K487" s="26"/>
      <c r="L487" s="26"/>
    </row>
    <row r="488" spans="1:12" ht="18" customHeight="1">
      <c r="A488" s="429" t="s">
        <v>20</v>
      </c>
      <c r="B488" s="240" t="s">
        <v>39</v>
      </c>
      <c r="C488" s="240"/>
      <c r="D488" s="240"/>
      <c r="E488" s="214"/>
      <c r="F488" s="72">
        <v>39800</v>
      </c>
      <c r="G488" s="72">
        <v>2500</v>
      </c>
      <c r="H488" s="72">
        <v>0</v>
      </c>
      <c r="I488" s="26"/>
      <c r="J488" s="26"/>
      <c r="K488" s="26"/>
      <c r="L488" s="26"/>
    </row>
    <row r="489" spans="1:12" ht="12.75">
      <c r="A489" s="319"/>
      <c r="B489" s="240"/>
      <c r="C489" s="240"/>
      <c r="D489" s="240"/>
      <c r="E489" s="214"/>
      <c r="F489" s="72">
        <v>0</v>
      </c>
      <c r="G489" s="72">
        <f>G518</f>
        <v>0</v>
      </c>
      <c r="H489" s="72">
        <f>H518</f>
        <v>0</v>
      </c>
      <c r="I489" s="26"/>
      <c r="J489" s="26"/>
      <c r="K489" s="26"/>
      <c r="L489" s="26"/>
    </row>
    <row r="490" spans="1:12" ht="13.5" customHeight="1">
      <c r="A490" s="319"/>
      <c r="B490" s="240"/>
      <c r="C490" s="240"/>
      <c r="D490" s="240"/>
      <c r="E490" s="214"/>
      <c r="F490" s="72">
        <v>0</v>
      </c>
      <c r="G490" s="72">
        <f>G519</f>
        <v>0</v>
      </c>
      <c r="H490" s="72">
        <f>H519</f>
        <v>0</v>
      </c>
      <c r="I490" s="26"/>
      <c r="J490" s="26"/>
      <c r="K490" s="26"/>
      <c r="L490" s="26"/>
    </row>
    <row r="491" spans="1:12" s="12" customFormat="1" ht="19.5" customHeight="1">
      <c r="A491" s="320"/>
      <c r="B491" s="282" t="s">
        <v>40</v>
      </c>
      <c r="C491" s="282"/>
      <c r="D491" s="282"/>
      <c r="E491" s="214"/>
      <c r="F491" s="72">
        <f>SUM(F488:F490)</f>
        <v>39800</v>
      </c>
      <c r="G491" s="72">
        <f>SUM(G488:G490)</f>
        <v>2500</v>
      </c>
      <c r="H491" s="72">
        <f>SUM(H488:H490)</f>
        <v>0</v>
      </c>
      <c r="I491" s="26"/>
      <c r="J491" s="26"/>
      <c r="K491" s="26"/>
      <c r="L491" s="26"/>
    </row>
    <row r="492" spans="1:12" s="12" customFormat="1" ht="19.5" customHeight="1">
      <c r="A492" s="429" t="s">
        <v>21</v>
      </c>
      <c r="B492" s="240" t="s">
        <v>41</v>
      </c>
      <c r="C492" s="280"/>
      <c r="D492" s="280"/>
      <c r="E492" s="214"/>
      <c r="F492" s="72">
        <v>268600</v>
      </c>
      <c r="G492" s="72">
        <v>20000</v>
      </c>
      <c r="H492" s="72">
        <f>H496+H499+H502+H505+H508+H511+H514</f>
        <v>6419.87791</v>
      </c>
      <c r="I492" s="26"/>
      <c r="J492" s="26"/>
      <c r="K492" s="26"/>
      <c r="L492" s="26"/>
    </row>
    <row r="493" spans="1:12" ht="13.5" customHeight="1">
      <c r="A493" s="319"/>
      <c r="B493" s="280"/>
      <c r="C493" s="280"/>
      <c r="D493" s="280"/>
      <c r="E493" s="214"/>
      <c r="F493" s="72">
        <v>0</v>
      </c>
      <c r="G493" s="72">
        <f>G497+G500+G503+G506+G509+G512+G515</f>
        <v>0</v>
      </c>
      <c r="H493" s="72">
        <f>H497+H500+H503+H506+H509+H512+H515</f>
        <v>0</v>
      </c>
      <c r="I493" s="26"/>
      <c r="J493" s="26"/>
      <c r="K493" s="26"/>
      <c r="L493" s="26"/>
    </row>
    <row r="494" spans="1:12" ht="12.75" customHeight="1">
      <c r="A494" s="319"/>
      <c r="B494" s="280"/>
      <c r="C494" s="280"/>
      <c r="D494" s="280"/>
      <c r="E494" s="214"/>
      <c r="F494" s="72">
        <v>0</v>
      </c>
      <c r="G494" s="72">
        <f>G498+G501+G504+G507+G510+G513+G516</f>
        <v>0</v>
      </c>
      <c r="H494" s="72">
        <f>H498+H501+H504+H507+H510+H513+H516</f>
        <v>0</v>
      </c>
      <c r="I494" s="26"/>
      <c r="J494" s="26"/>
      <c r="K494" s="26"/>
      <c r="L494" s="26"/>
    </row>
    <row r="495" spans="1:12" ht="13.5" thickBot="1">
      <c r="A495" s="430"/>
      <c r="B495" s="282" t="s">
        <v>40</v>
      </c>
      <c r="C495" s="282"/>
      <c r="D495" s="282"/>
      <c r="E495" s="214"/>
      <c r="F495" s="72">
        <f>SUM(F492:F494)</f>
        <v>268600</v>
      </c>
      <c r="G495" s="72">
        <f>SUM(G492:G494)</f>
        <v>20000</v>
      </c>
      <c r="H495" s="72">
        <f>SUM(H492:H494)</f>
        <v>6419.87791</v>
      </c>
      <c r="I495" s="26"/>
      <c r="J495" s="26"/>
      <c r="K495" s="26"/>
      <c r="L495" s="26"/>
    </row>
    <row r="496" spans="1:12" s="12" customFormat="1" ht="36" customHeight="1" thickTop="1">
      <c r="A496" s="289"/>
      <c r="B496" s="290" t="s">
        <v>152</v>
      </c>
      <c r="C496" s="293" t="s">
        <v>116</v>
      </c>
      <c r="D496" s="293" t="s">
        <v>126</v>
      </c>
      <c r="E496" s="214"/>
      <c r="F496" s="72">
        <v>1500</v>
      </c>
      <c r="G496" s="72">
        <v>1200</v>
      </c>
      <c r="H496" s="72">
        <v>1200</v>
      </c>
      <c r="I496" s="205" t="s">
        <v>278</v>
      </c>
      <c r="J496" s="205" t="s">
        <v>278</v>
      </c>
      <c r="K496" s="205" t="s">
        <v>278</v>
      </c>
      <c r="L496" s="406" t="s">
        <v>279</v>
      </c>
    </row>
    <row r="497" spans="1:12" ht="36" customHeight="1">
      <c r="A497" s="289"/>
      <c r="B497" s="291"/>
      <c r="C497" s="294"/>
      <c r="D497" s="296"/>
      <c r="E497" s="214"/>
      <c r="F497" s="72">
        <v>0</v>
      </c>
      <c r="G497" s="72">
        <v>0</v>
      </c>
      <c r="H497" s="72">
        <v>0</v>
      </c>
      <c r="I497" s="206"/>
      <c r="J497" s="206"/>
      <c r="K497" s="206"/>
      <c r="L497" s="407"/>
    </row>
    <row r="498" spans="1:12" ht="36" customHeight="1" thickBot="1">
      <c r="A498" s="289"/>
      <c r="B498" s="292"/>
      <c r="C498" s="295"/>
      <c r="D498" s="297"/>
      <c r="E498" s="214"/>
      <c r="F498" s="72">
        <v>0</v>
      </c>
      <c r="G498" s="72">
        <v>0</v>
      </c>
      <c r="H498" s="72">
        <v>0</v>
      </c>
      <c r="I498" s="207"/>
      <c r="J498" s="207"/>
      <c r="K498" s="207"/>
      <c r="L498" s="408"/>
    </row>
    <row r="499" spans="1:12" ht="18" customHeight="1" thickTop="1">
      <c r="A499" s="289"/>
      <c r="B499" s="290" t="s">
        <v>280</v>
      </c>
      <c r="C499" s="293" t="s">
        <v>212</v>
      </c>
      <c r="D499" s="293" t="s">
        <v>281</v>
      </c>
      <c r="E499" s="214"/>
      <c r="F499" s="72">
        <v>1156.9</v>
      </c>
      <c r="G499" s="72">
        <v>1156.9</v>
      </c>
      <c r="H499" s="72">
        <v>347.07761</v>
      </c>
      <c r="I499" s="205"/>
      <c r="J499" s="205"/>
      <c r="K499" s="205"/>
      <c r="L499" s="202" t="s">
        <v>267</v>
      </c>
    </row>
    <row r="500" spans="1:12" s="12" customFormat="1" ht="34.5" customHeight="1">
      <c r="A500" s="289"/>
      <c r="B500" s="291"/>
      <c r="C500" s="294"/>
      <c r="D500" s="296"/>
      <c r="E500" s="214"/>
      <c r="F500" s="72">
        <v>0</v>
      </c>
      <c r="G500" s="72">
        <v>0</v>
      </c>
      <c r="H500" s="72">
        <v>0</v>
      </c>
      <c r="I500" s="206"/>
      <c r="J500" s="206"/>
      <c r="K500" s="206"/>
      <c r="L500" s="283"/>
    </row>
    <row r="501" spans="1:12" ht="38.25" customHeight="1" thickBot="1">
      <c r="A501" s="289"/>
      <c r="B501" s="292"/>
      <c r="C501" s="295"/>
      <c r="D501" s="297"/>
      <c r="E501" s="214"/>
      <c r="F501" s="72">
        <v>0</v>
      </c>
      <c r="G501" s="72">
        <v>0</v>
      </c>
      <c r="H501" s="72">
        <v>0</v>
      </c>
      <c r="I501" s="207"/>
      <c r="J501" s="207"/>
      <c r="K501" s="207"/>
      <c r="L501" s="284"/>
    </row>
    <row r="502" spans="1:12" ht="21.75" customHeight="1" thickTop="1">
      <c r="A502" s="289"/>
      <c r="B502" s="290" t="s">
        <v>282</v>
      </c>
      <c r="C502" s="293" t="s">
        <v>212</v>
      </c>
      <c r="D502" s="293" t="s">
        <v>281</v>
      </c>
      <c r="E502" s="214"/>
      <c r="F502" s="72">
        <v>1532.8</v>
      </c>
      <c r="G502" s="72">
        <v>1532.8</v>
      </c>
      <c r="H502" s="72">
        <v>459.8</v>
      </c>
      <c r="I502" s="205"/>
      <c r="J502" s="205"/>
      <c r="K502" s="205"/>
      <c r="L502" s="202" t="s">
        <v>267</v>
      </c>
    </row>
    <row r="503" spans="1:12" ht="27.75" customHeight="1">
      <c r="A503" s="289"/>
      <c r="B503" s="291"/>
      <c r="C503" s="294"/>
      <c r="D503" s="296"/>
      <c r="E503" s="214"/>
      <c r="F503" s="72">
        <v>0</v>
      </c>
      <c r="G503" s="72">
        <v>0</v>
      </c>
      <c r="H503" s="72">
        <v>0</v>
      </c>
      <c r="I503" s="206"/>
      <c r="J503" s="206"/>
      <c r="K503" s="206"/>
      <c r="L503" s="283"/>
    </row>
    <row r="504" spans="1:12" s="12" customFormat="1" ht="45" customHeight="1" thickBot="1">
      <c r="A504" s="289"/>
      <c r="B504" s="292"/>
      <c r="C504" s="295"/>
      <c r="D504" s="297"/>
      <c r="E504" s="214"/>
      <c r="F504" s="72">
        <v>0</v>
      </c>
      <c r="G504" s="72">
        <v>0</v>
      </c>
      <c r="H504" s="72">
        <v>0</v>
      </c>
      <c r="I504" s="207"/>
      <c r="J504" s="207"/>
      <c r="K504" s="207"/>
      <c r="L504" s="284"/>
    </row>
    <row r="505" spans="1:12" ht="32.25" customHeight="1" thickTop="1">
      <c r="A505" s="289"/>
      <c r="B505" s="290" t="s">
        <v>283</v>
      </c>
      <c r="C505" s="293" t="s">
        <v>256</v>
      </c>
      <c r="D505" s="293" t="s">
        <v>269</v>
      </c>
      <c r="E505" s="214"/>
      <c r="F505" s="72">
        <v>9985</v>
      </c>
      <c r="G505" s="72">
        <v>4992.5</v>
      </c>
      <c r="H505" s="72">
        <v>0</v>
      </c>
      <c r="I505" s="205"/>
      <c r="J505" s="205"/>
      <c r="K505" s="205"/>
      <c r="L505" s="202"/>
    </row>
    <row r="506" spans="1:12" s="12" customFormat="1" ht="31.5" customHeight="1">
      <c r="A506" s="289"/>
      <c r="B506" s="291"/>
      <c r="C506" s="294"/>
      <c r="D506" s="296"/>
      <c r="E506" s="214"/>
      <c r="F506" s="72">
        <v>0</v>
      </c>
      <c r="G506" s="72">
        <v>0</v>
      </c>
      <c r="H506" s="72">
        <v>0</v>
      </c>
      <c r="I506" s="206"/>
      <c r="J506" s="206"/>
      <c r="K506" s="206"/>
      <c r="L506" s="283"/>
    </row>
    <row r="507" spans="1:12" ht="52.5" customHeight="1" thickBot="1">
      <c r="A507" s="289"/>
      <c r="B507" s="292"/>
      <c r="C507" s="295"/>
      <c r="D507" s="297"/>
      <c r="E507" s="214"/>
      <c r="F507" s="72">
        <v>0</v>
      </c>
      <c r="G507" s="72">
        <v>0</v>
      </c>
      <c r="H507" s="72">
        <v>0</v>
      </c>
      <c r="I507" s="207"/>
      <c r="J507" s="207"/>
      <c r="K507" s="207"/>
      <c r="L507" s="284"/>
    </row>
    <row r="508" spans="1:12" ht="19.5" customHeight="1" thickTop="1">
      <c r="A508" s="289"/>
      <c r="B508" s="290" t="s">
        <v>284</v>
      </c>
      <c r="C508" s="293" t="s">
        <v>256</v>
      </c>
      <c r="D508" s="293" t="s">
        <v>285</v>
      </c>
      <c r="E508" s="214"/>
      <c r="F508" s="72">
        <v>4560</v>
      </c>
      <c r="G508" s="72">
        <v>2280</v>
      </c>
      <c r="H508" s="72">
        <v>1368</v>
      </c>
      <c r="I508" s="205"/>
      <c r="J508" s="205"/>
      <c r="K508" s="205"/>
      <c r="L508" s="202" t="s">
        <v>267</v>
      </c>
    </row>
    <row r="509" spans="1:12" ht="19.5" customHeight="1">
      <c r="A509" s="289"/>
      <c r="B509" s="291"/>
      <c r="C509" s="294"/>
      <c r="D509" s="296"/>
      <c r="E509" s="214"/>
      <c r="F509" s="72">
        <v>0</v>
      </c>
      <c r="G509" s="72">
        <v>0</v>
      </c>
      <c r="H509" s="72">
        <v>0</v>
      </c>
      <c r="I509" s="206"/>
      <c r="J509" s="206"/>
      <c r="K509" s="206"/>
      <c r="L509" s="283"/>
    </row>
    <row r="510" spans="1:12" ht="52.5" customHeight="1" thickBot="1">
      <c r="A510" s="289"/>
      <c r="B510" s="292"/>
      <c r="C510" s="295"/>
      <c r="D510" s="297"/>
      <c r="E510" s="214"/>
      <c r="F510" s="72">
        <v>0</v>
      </c>
      <c r="G510" s="72">
        <v>0</v>
      </c>
      <c r="H510" s="72">
        <v>0</v>
      </c>
      <c r="I510" s="207"/>
      <c r="J510" s="207"/>
      <c r="K510" s="207"/>
      <c r="L510" s="284"/>
    </row>
    <row r="511" spans="1:12" s="12" customFormat="1" ht="25.5" customHeight="1" thickTop="1">
      <c r="A511" s="289"/>
      <c r="B511" s="290" t="s">
        <v>286</v>
      </c>
      <c r="C511" s="293" t="s">
        <v>212</v>
      </c>
      <c r="D511" s="293" t="s">
        <v>287</v>
      </c>
      <c r="E511" s="214"/>
      <c r="F511" s="72">
        <v>1350</v>
      </c>
      <c r="G511" s="72">
        <v>1350</v>
      </c>
      <c r="H511" s="72">
        <v>405.0003</v>
      </c>
      <c r="I511" s="205"/>
      <c r="J511" s="205"/>
      <c r="K511" s="205"/>
      <c r="L511" s="202" t="s">
        <v>267</v>
      </c>
    </row>
    <row r="512" spans="1:12" ht="25.5" customHeight="1">
      <c r="A512" s="289"/>
      <c r="B512" s="291"/>
      <c r="C512" s="294"/>
      <c r="D512" s="296"/>
      <c r="E512" s="214"/>
      <c r="F512" s="72">
        <v>0</v>
      </c>
      <c r="G512" s="72">
        <v>0</v>
      </c>
      <c r="H512" s="72">
        <v>0</v>
      </c>
      <c r="I512" s="206"/>
      <c r="J512" s="206"/>
      <c r="K512" s="206"/>
      <c r="L512" s="283"/>
    </row>
    <row r="513" spans="1:12" ht="25.5" customHeight="1" thickBot="1">
      <c r="A513" s="289"/>
      <c r="B513" s="292"/>
      <c r="C513" s="295"/>
      <c r="D513" s="297"/>
      <c r="E513" s="214"/>
      <c r="F513" s="72">
        <v>0</v>
      </c>
      <c r="G513" s="72">
        <v>0</v>
      </c>
      <c r="H513" s="72">
        <v>0</v>
      </c>
      <c r="I513" s="207"/>
      <c r="J513" s="207"/>
      <c r="K513" s="207"/>
      <c r="L513" s="284"/>
    </row>
    <row r="514" spans="1:12" ht="25.5" customHeight="1" thickTop="1">
      <c r="A514" s="289"/>
      <c r="B514" s="290" t="s">
        <v>288</v>
      </c>
      <c r="C514" s="293" t="s">
        <v>256</v>
      </c>
      <c r="D514" s="293" t="s">
        <v>281</v>
      </c>
      <c r="E514" s="214"/>
      <c r="F514" s="72">
        <v>8800</v>
      </c>
      <c r="G514" s="72">
        <v>4400</v>
      </c>
      <c r="H514" s="72">
        <v>2640</v>
      </c>
      <c r="I514" s="205"/>
      <c r="J514" s="205"/>
      <c r="K514" s="205"/>
      <c r="L514" s="202" t="s">
        <v>267</v>
      </c>
    </row>
    <row r="515" spans="1:12" ht="25.5" customHeight="1">
      <c r="A515" s="289"/>
      <c r="B515" s="291"/>
      <c r="C515" s="294"/>
      <c r="D515" s="296"/>
      <c r="E515" s="214"/>
      <c r="F515" s="72">
        <v>0</v>
      </c>
      <c r="G515" s="72">
        <v>0</v>
      </c>
      <c r="H515" s="72">
        <v>0</v>
      </c>
      <c r="I515" s="206"/>
      <c r="J515" s="206"/>
      <c r="K515" s="206"/>
      <c r="L515" s="283"/>
    </row>
    <row r="516" spans="1:12" ht="43.5" customHeight="1" thickBot="1">
      <c r="A516" s="278"/>
      <c r="B516" s="292"/>
      <c r="C516" s="295"/>
      <c r="D516" s="297"/>
      <c r="E516" s="214"/>
      <c r="F516" s="72">
        <v>0</v>
      </c>
      <c r="G516" s="72">
        <v>0</v>
      </c>
      <c r="H516" s="72">
        <v>0</v>
      </c>
      <c r="I516" s="207"/>
      <c r="J516" s="207"/>
      <c r="K516" s="207"/>
      <c r="L516" s="284"/>
    </row>
    <row r="517" spans="1:12" ht="25.5" customHeight="1" thickTop="1">
      <c r="A517" s="276" t="s">
        <v>22</v>
      </c>
      <c r="B517" s="301" t="s">
        <v>153</v>
      </c>
      <c r="C517" s="240"/>
      <c r="D517" s="240"/>
      <c r="E517" s="214"/>
      <c r="F517" s="72">
        <v>83700</v>
      </c>
      <c r="G517" s="72">
        <v>7800</v>
      </c>
      <c r="H517" s="72">
        <f>H521</f>
        <v>2340</v>
      </c>
      <c r="I517" s="26"/>
      <c r="J517" s="26"/>
      <c r="K517" s="26"/>
      <c r="L517" s="27"/>
    </row>
    <row r="518" spans="1:12" ht="25.5" customHeight="1">
      <c r="A518" s="277"/>
      <c r="B518" s="301"/>
      <c r="C518" s="240"/>
      <c r="D518" s="240"/>
      <c r="E518" s="214"/>
      <c r="F518" s="72">
        <v>0</v>
      </c>
      <c r="G518" s="72">
        <v>0</v>
      </c>
      <c r="H518" s="72">
        <v>0</v>
      </c>
      <c r="I518" s="26"/>
      <c r="J518" s="26"/>
      <c r="K518" s="26"/>
      <c r="L518" s="27"/>
    </row>
    <row r="519" spans="1:12" ht="25.5" customHeight="1">
      <c r="A519" s="277"/>
      <c r="B519" s="301"/>
      <c r="C519" s="240"/>
      <c r="D519" s="240"/>
      <c r="E519" s="214"/>
      <c r="F519" s="72">
        <v>0</v>
      </c>
      <c r="G519" s="72">
        <v>0</v>
      </c>
      <c r="H519" s="72">
        <v>0</v>
      </c>
      <c r="I519" s="26"/>
      <c r="J519" s="26"/>
      <c r="K519" s="26"/>
      <c r="L519" s="27"/>
    </row>
    <row r="520" spans="1:12" ht="25.5" customHeight="1" thickBot="1">
      <c r="A520" s="289"/>
      <c r="B520" s="217" t="s">
        <v>40</v>
      </c>
      <c r="C520" s="282"/>
      <c r="D520" s="282"/>
      <c r="E520" s="214"/>
      <c r="F520" s="72">
        <f>SUM(F517:F519)</f>
        <v>83700</v>
      </c>
      <c r="G520" s="72">
        <f>SUM(G517:G519)</f>
        <v>7800</v>
      </c>
      <c r="H520" s="72">
        <f>SUM(H517:H519)</f>
        <v>2340</v>
      </c>
      <c r="I520" s="26"/>
      <c r="J520" s="26"/>
      <c r="K520" s="26"/>
      <c r="L520" s="27"/>
    </row>
    <row r="521" spans="1:12" ht="25.5" customHeight="1" thickTop="1">
      <c r="A521" s="289"/>
      <c r="B521" s="290" t="s">
        <v>154</v>
      </c>
      <c r="C521" s="298" t="s">
        <v>116</v>
      </c>
      <c r="D521" s="293" t="s">
        <v>155</v>
      </c>
      <c r="E521" s="214"/>
      <c r="F521" s="72">
        <v>14817</v>
      </c>
      <c r="G521" s="72">
        <v>7800</v>
      </c>
      <c r="H521" s="72">
        <v>2340</v>
      </c>
      <c r="I521" s="205"/>
      <c r="J521" s="205"/>
      <c r="K521" s="205"/>
      <c r="L521" s="202" t="s">
        <v>267</v>
      </c>
    </row>
    <row r="522" spans="1:12" ht="25.5" customHeight="1">
      <c r="A522" s="289"/>
      <c r="B522" s="291"/>
      <c r="C522" s="299"/>
      <c r="D522" s="296"/>
      <c r="E522" s="214"/>
      <c r="F522" s="72">
        <v>0</v>
      </c>
      <c r="G522" s="72">
        <v>0</v>
      </c>
      <c r="H522" s="72">
        <v>0</v>
      </c>
      <c r="I522" s="206"/>
      <c r="J522" s="206"/>
      <c r="K522" s="206"/>
      <c r="L522" s="283"/>
    </row>
    <row r="523" spans="1:12" ht="25.5" customHeight="1" thickBot="1">
      <c r="A523" s="278"/>
      <c r="B523" s="292"/>
      <c r="C523" s="300"/>
      <c r="D523" s="297"/>
      <c r="E523" s="214"/>
      <c r="F523" s="72">
        <v>0</v>
      </c>
      <c r="G523" s="72">
        <v>0</v>
      </c>
      <c r="H523" s="72">
        <v>0</v>
      </c>
      <c r="I523" s="207"/>
      <c r="J523" s="207"/>
      <c r="K523" s="207"/>
      <c r="L523" s="284"/>
    </row>
    <row r="524" spans="1:12" ht="25.5" customHeight="1" thickTop="1">
      <c r="A524" s="276" t="s">
        <v>23</v>
      </c>
      <c r="B524" s="301" t="s">
        <v>97</v>
      </c>
      <c r="C524" s="280"/>
      <c r="D524" s="280"/>
      <c r="E524" s="214"/>
      <c r="F524" s="72">
        <v>35500</v>
      </c>
      <c r="G524" s="72">
        <v>5300</v>
      </c>
      <c r="H524" s="72">
        <f>H528</f>
        <v>1500</v>
      </c>
      <c r="I524" s="26"/>
      <c r="J524" s="26"/>
      <c r="K524" s="26"/>
      <c r="L524" s="27"/>
    </row>
    <row r="525" spans="1:12" ht="25.5" customHeight="1">
      <c r="A525" s="277"/>
      <c r="B525" s="281"/>
      <c r="C525" s="280"/>
      <c r="D525" s="280"/>
      <c r="E525" s="214"/>
      <c r="F525" s="72">
        <v>0</v>
      </c>
      <c r="G525" s="72">
        <v>0</v>
      </c>
      <c r="H525" s="72">
        <v>0</v>
      </c>
      <c r="I525" s="26"/>
      <c r="J525" s="26"/>
      <c r="K525" s="26"/>
      <c r="L525" s="27"/>
    </row>
    <row r="526" spans="1:12" ht="25.5" customHeight="1">
      <c r="A526" s="277"/>
      <c r="B526" s="281"/>
      <c r="C526" s="280"/>
      <c r="D526" s="280"/>
      <c r="E526" s="214"/>
      <c r="F526" s="72">
        <v>0</v>
      </c>
      <c r="G526" s="72">
        <v>0</v>
      </c>
      <c r="H526" s="72">
        <v>0</v>
      </c>
      <c r="I526" s="26"/>
      <c r="J526" s="26"/>
      <c r="K526" s="26"/>
      <c r="L526" s="27"/>
    </row>
    <row r="527" spans="1:12" ht="25.5" customHeight="1" thickBot="1">
      <c r="A527" s="277"/>
      <c r="B527" s="217" t="s">
        <v>40</v>
      </c>
      <c r="C527" s="282"/>
      <c r="D527" s="282"/>
      <c r="E527" s="214"/>
      <c r="F527" s="72">
        <f>SUM(F524:F526)</f>
        <v>35500</v>
      </c>
      <c r="G527" s="72">
        <f>SUM(G524:G526)</f>
        <v>5300</v>
      </c>
      <c r="H527" s="72">
        <f>SUM(H524:H526)</f>
        <v>1500</v>
      </c>
      <c r="I527" s="26"/>
      <c r="J527" s="26"/>
      <c r="K527" s="26"/>
      <c r="L527" s="27"/>
    </row>
    <row r="528" spans="1:12" ht="25.5" customHeight="1" thickTop="1">
      <c r="A528" s="289"/>
      <c r="B528" s="290" t="s">
        <v>289</v>
      </c>
      <c r="C528" s="293">
        <v>2016</v>
      </c>
      <c r="D528" s="293" t="s">
        <v>290</v>
      </c>
      <c r="E528" s="431"/>
      <c r="F528" s="72">
        <v>5000</v>
      </c>
      <c r="G528" s="72">
        <v>5000</v>
      </c>
      <c r="H528" s="72">
        <v>1500</v>
      </c>
      <c r="I528" s="205"/>
      <c r="J528" s="205"/>
      <c r="K528" s="205"/>
      <c r="L528" s="202" t="s">
        <v>267</v>
      </c>
    </row>
    <row r="529" spans="1:12" ht="25.5" customHeight="1">
      <c r="A529" s="289"/>
      <c r="B529" s="291"/>
      <c r="C529" s="294"/>
      <c r="D529" s="296"/>
      <c r="E529" s="431"/>
      <c r="F529" s="72">
        <v>0</v>
      </c>
      <c r="G529" s="72">
        <v>0</v>
      </c>
      <c r="H529" s="72">
        <v>0</v>
      </c>
      <c r="I529" s="206"/>
      <c r="J529" s="206"/>
      <c r="K529" s="206"/>
      <c r="L529" s="283"/>
    </row>
    <row r="530" spans="1:12" ht="25.5" customHeight="1" thickBot="1">
      <c r="A530" s="278"/>
      <c r="B530" s="292"/>
      <c r="C530" s="295"/>
      <c r="D530" s="297"/>
      <c r="E530" s="431"/>
      <c r="F530" s="72">
        <v>0</v>
      </c>
      <c r="G530" s="72">
        <v>0</v>
      </c>
      <c r="H530" s="72">
        <v>0</v>
      </c>
      <c r="I530" s="207"/>
      <c r="J530" s="207"/>
      <c r="K530" s="207"/>
      <c r="L530" s="284"/>
    </row>
    <row r="531" spans="1:12" ht="25.5" customHeight="1" thickTop="1">
      <c r="A531" s="276" t="s">
        <v>24</v>
      </c>
      <c r="B531" s="285" t="s">
        <v>156</v>
      </c>
      <c r="C531" s="286"/>
      <c r="D531" s="286"/>
      <c r="E531" s="214"/>
      <c r="F531" s="72">
        <v>45600</v>
      </c>
      <c r="G531" s="72">
        <v>7700</v>
      </c>
      <c r="H531" s="72">
        <v>0</v>
      </c>
      <c r="I531" s="26"/>
      <c r="J531" s="26"/>
      <c r="K531" s="26"/>
      <c r="L531" s="27"/>
    </row>
    <row r="532" spans="1:12" ht="25.5" customHeight="1">
      <c r="A532" s="277"/>
      <c r="B532" s="287"/>
      <c r="C532" s="288"/>
      <c r="D532" s="288"/>
      <c r="E532" s="214"/>
      <c r="F532" s="72">
        <v>0</v>
      </c>
      <c r="G532" s="72">
        <v>0</v>
      </c>
      <c r="H532" s="72">
        <v>0</v>
      </c>
      <c r="I532" s="26"/>
      <c r="J532" s="26"/>
      <c r="K532" s="26"/>
      <c r="L532" s="27"/>
    </row>
    <row r="533" spans="1:12" ht="25.5" customHeight="1">
      <c r="A533" s="277"/>
      <c r="B533" s="287"/>
      <c r="C533" s="288"/>
      <c r="D533" s="288"/>
      <c r="E533" s="214"/>
      <c r="F533" s="72">
        <v>0</v>
      </c>
      <c r="G533" s="72">
        <v>0</v>
      </c>
      <c r="H533" s="72">
        <v>0</v>
      </c>
      <c r="I533" s="26"/>
      <c r="J533" s="26"/>
      <c r="K533" s="26"/>
      <c r="L533" s="27"/>
    </row>
    <row r="534" spans="1:12" ht="25.5" customHeight="1" thickBot="1">
      <c r="A534" s="278"/>
      <c r="B534" s="217" t="s">
        <v>40</v>
      </c>
      <c r="C534" s="282"/>
      <c r="D534" s="282"/>
      <c r="E534" s="214"/>
      <c r="F534" s="72">
        <f>SUM(F531:F533)</f>
        <v>45600</v>
      </c>
      <c r="G534" s="72">
        <f>SUM(G531:G533)</f>
        <v>7700</v>
      </c>
      <c r="H534" s="72">
        <f>SUM(H531:H533)</f>
        <v>0</v>
      </c>
      <c r="I534" s="26"/>
      <c r="J534" s="26"/>
      <c r="K534" s="26"/>
      <c r="L534" s="27"/>
    </row>
    <row r="535" spans="1:12" ht="25.5" customHeight="1" hidden="1" thickTop="1">
      <c r="A535" s="276" t="s">
        <v>274</v>
      </c>
      <c r="B535" s="279" t="s">
        <v>275</v>
      </c>
      <c r="C535" s="280"/>
      <c r="D535" s="280"/>
      <c r="E535" s="214"/>
      <c r="F535" s="72">
        <v>0</v>
      </c>
      <c r="G535" s="72">
        <v>0</v>
      </c>
      <c r="H535" s="72">
        <v>0</v>
      </c>
      <c r="I535" s="26"/>
      <c r="J535" s="26"/>
      <c r="K535" s="26"/>
      <c r="L535" s="27"/>
    </row>
    <row r="536" spans="1:12" ht="25.5" customHeight="1" hidden="1">
      <c r="A536" s="277"/>
      <c r="B536" s="281"/>
      <c r="C536" s="280"/>
      <c r="D536" s="280"/>
      <c r="E536" s="214"/>
      <c r="F536" s="72">
        <v>0</v>
      </c>
      <c r="G536" s="72">
        <v>0</v>
      </c>
      <c r="H536" s="72">
        <v>0</v>
      </c>
      <c r="I536" s="26"/>
      <c r="J536" s="26"/>
      <c r="K536" s="26"/>
      <c r="L536" s="27"/>
    </row>
    <row r="537" spans="1:12" ht="25.5" customHeight="1" hidden="1">
      <c r="A537" s="277"/>
      <c r="B537" s="281"/>
      <c r="C537" s="280"/>
      <c r="D537" s="280"/>
      <c r="E537" s="214"/>
      <c r="F537" s="72">
        <v>0</v>
      </c>
      <c r="G537" s="72">
        <v>0</v>
      </c>
      <c r="H537" s="72">
        <v>0</v>
      </c>
      <c r="I537" s="26"/>
      <c r="J537" s="26"/>
      <c r="K537" s="26"/>
      <c r="L537" s="27"/>
    </row>
    <row r="538" spans="1:12" ht="25.5" customHeight="1" hidden="1" thickBot="1">
      <c r="A538" s="278"/>
      <c r="B538" s="217" t="s">
        <v>40</v>
      </c>
      <c r="C538" s="282"/>
      <c r="D538" s="282"/>
      <c r="E538" s="214"/>
      <c r="F538" s="72">
        <f>F535+F536+F537</f>
        <v>0</v>
      </c>
      <c r="G538" s="72" t="s">
        <v>276</v>
      </c>
      <c r="H538" s="72">
        <f>H535+H536+H537</f>
        <v>0</v>
      </c>
      <c r="I538" s="26"/>
      <c r="J538" s="26"/>
      <c r="K538" s="26"/>
      <c r="L538" s="27"/>
    </row>
    <row r="539" spans="1:12" ht="17.25" customHeight="1" thickTop="1">
      <c r="A539" s="1"/>
      <c r="B539" s="214" t="s">
        <v>162</v>
      </c>
      <c r="C539" s="214"/>
      <c r="D539" s="214"/>
      <c r="E539" s="174"/>
      <c r="F539" s="179">
        <f>F543+F551</f>
        <v>1534900</v>
      </c>
      <c r="G539" s="25">
        <v>0</v>
      </c>
      <c r="H539" s="25">
        <f>H543+H547</f>
        <v>0</v>
      </c>
      <c r="I539" s="26"/>
      <c r="J539" s="26"/>
      <c r="K539" s="26"/>
      <c r="L539" s="27"/>
    </row>
    <row r="540" spans="1:12" ht="20.25" customHeight="1">
      <c r="A540" s="1"/>
      <c r="B540" s="214"/>
      <c r="C540" s="214"/>
      <c r="D540" s="214"/>
      <c r="E540" s="175"/>
      <c r="F540" s="179">
        <f>F544+F548</f>
        <v>0</v>
      </c>
      <c r="G540" s="25">
        <v>0</v>
      </c>
      <c r="H540" s="25">
        <f>H544+H548</f>
        <v>0</v>
      </c>
      <c r="I540" s="26"/>
      <c r="J540" s="26"/>
      <c r="K540" s="26"/>
      <c r="L540" s="27"/>
    </row>
    <row r="541" spans="1:12" ht="15.75" customHeight="1">
      <c r="A541" s="1"/>
      <c r="B541" s="214"/>
      <c r="C541" s="214"/>
      <c r="D541" s="214"/>
      <c r="E541" s="176"/>
      <c r="F541" s="179">
        <f>F545+F549</f>
        <v>647400</v>
      </c>
      <c r="G541" s="25">
        <f>G553</f>
        <v>6000</v>
      </c>
      <c r="H541" s="24">
        <f>H554</f>
        <v>5170</v>
      </c>
      <c r="I541" s="26"/>
      <c r="J541" s="26"/>
      <c r="K541" s="26"/>
      <c r="L541" s="27"/>
    </row>
    <row r="542" spans="1:12" ht="25.5" customHeight="1">
      <c r="A542" s="1"/>
      <c r="B542" s="215" t="s">
        <v>18</v>
      </c>
      <c r="C542" s="216"/>
      <c r="D542" s="217"/>
      <c r="E542" s="177"/>
      <c r="F542" s="179">
        <f>F539+F540+F541</f>
        <v>2182300</v>
      </c>
      <c r="G542" s="25">
        <f>G539+G540+G541</f>
        <v>6000</v>
      </c>
      <c r="H542" s="24">
        <f>H539+H540+H541</f>
        <v>5170</v>
      </c>
      <c r="I542" s="26"/>
      <c r="J542" s="26"/>
      <c r="K542" s="26"/>
      <c r="L542" s="27"/>
    </row>
    <row r="543" spans="1:12" ht="25.5" customHeight="1">
      <c r="A543" s="202"/>
      <c r="B543" s="241" t="s">
        <v>163</v>
      </c>
      <c r="C543" s="242"/>
      <c r="D543" s="243"/>
      <c r="E543" s="314"/>
      <c r="F543" s="180">
        <v>678400</v>
      </c>
      <c r="G543" s="32">
        <v>0</v>
      </c>
      <c r="H543" s="32">
        <v>0</v>
      </c>
      <c r="I543" s="311"/>
      <c r="J543" s="403"/>
      <c r="K543" s="403"/>
      <c r="L543" s="403"/>
    </row>
    <row r="544" spans="1:12" ht="16.5" customHeight="1">
      <c r="A544" s="219"/>
      <c r="B544" s="244"/>
      <c r="C544" s="245"/>
      <c r="D544" s="246"/>
      <c r="E544" s="314"/>
      <c r="F544" s="180">
        <v>0</v>
      </c>
      <c r="G544" s="32">
        <v>0</v>
      </c>
      <c r="H544" s="32">
        <v>0</v>
      </c>
      <c r="I544" s="312"/>
      <c r="J544" s="404"/>
      <c r="K544" s="404"/>
      <c r="L544" s="404"/>
    </row>
    <row r="545" spans="1:12" ht="25.5" customHeight="1">
      <c r="A545" s="219"/>
      <c r="B545" s="247"/>
      <c r="C545" s="248"/>
      <c r="D545" s="249"/>
      <c r="E545" s="314"/>
      <c r="F545" s="180">
        <v>512900</v>
      </c>
      <c r="G545" s="32">
        <v>0</v>
      </c>
      <c r="H545" s="32">
        <v>0</v>
      </c>
      <c r="I545" s="312"/>
      <c r="J545" s="404"/>
      <c r="K545" s="404"/>
      <c r="L545" s="404"/>
    </row>
    <row r="546" spans="1:12" ht="20.25" customHeight="1">
      <c r="A546" s="220"/>
      <c r="B546" s="215" t="s">
        <v>15</v>
      </c>
      <c r="C546" s="216"/>
      <c r="D546" s="217"/>
      <c r="E546" s="65"/>
      <c r="F546" s="181">
        <v>1191300</v>
      </c>
      <c r="G546" s="34">
        <v>0</v>
      </c>
      <c r="H546" s="34">
        <v>0</v>
      </c>
      <c r="I546" s="313"/>
      <c r="J546" s="405"/>
      <c r="K546" s="405"/>
      <c r="L546" s="405"/>
    </row>
    <row r="547" spans="1:12" ht="26.25" customHeight="1" hidden="1">
      <c r="A547" s="205"/>
      <c r="B547" s="241" t="s">
        <v>164</v>
      </c>
      <c r="C547" s="242"/>
      <c r="D547" s="243"/>
      <c r="E547" s="159"/>
      <c r="F547" s="180">
        <f>F543</f>
        <v>678400</v>
      </c>
      <c r="G547" s="35">
        <f>G543</f>
        <v>0</v>
      </c>
      <c r="H547" s="35">
        <f>H543</f>
        <v>0</v>
      </c>
      <c r="I547" s="81"/>
      <c r="J547" s="82"/>
      <c r="K547" s="82"/>
      <c r="L547" s="82"/>
    </row>
    <row r="548" spans="1:12" ht="25.5" customHeight="1" hidden="1">
      <c r="A548" s="206"/>
      <c r="B548" s="244"/>
      <c r="C548" s="245"/>
      <c r="D548" s="246"/>
      <c r="E548" s="33">
        <v>107</v>
      </c>
      <c r="F548" s="180">
        <v>0</v>
      </c>
      <c r="G548" s="35">
        <v>0</v>
      </c>
      <c r="H548" s="35">
        <v>0</v>
      </c>
      <c r="I548" s="83"/>
      <c r="J548" s="84"/>
      <c r="K548" s="84"/>
      <c r="L548" s="84"/>
    </row>
    <row r="549" spans="1:12" ht="25.5" customHeight="1" hidden="1">
      <c r="A549" s="206"/>
      <c r="B549" s="247"/>
      <c r="C549" s="248"/>
      <c r="D549" s="249"/>
      <c r="E549" s="33"/>
      <c r="F549" s="180">
        <v>134500</v>
      </c>
      <c r="G549" s="35">
        <f>G645</f>
        <v>1000</v>
      </c>
      <c r="H549" s="35">
        <v>4370</v>
      </c>
      <c r="I549" s="83"/>
      <c r="J549" s="84"/>
      <c r="K549" s="84"/>
      <c r="L549" s="84"/>
    </row>
    <row r="550" spans="1:12" ht="25.5" customHeight="1" hidden="1">
      <c r="A550" s="207"/>
      <c r="B550" s="215" t="s">
        <v>15</v>
      </c>
      <c r="C550" s="216"/>
      <c r="D550" s="217"/>
      <c r="E550" s="46"/>
      <c r="F550" s="182">
        <v>991000</v>
      </c>
      <c r="G550" s="59">
        <f>G549</f>
        <v>1000</v>
      </c>
      <c r="H550" s="59">
        <v>4370</v>
      </c>
      <c r="I550" s="85"/>
      <c r="J550" s="86"/>
      <c r="K550" s="86"/>
      <c r="L550" s="86"/>
    </row>
    <row r="551" spans="1:12" ht="17.25" customHeight="1">
      <c r="A551" s="214"/>
      <c r="B551" s="241" t="s">
        <v>164</v>
      </c>
      <c r="C551" s="242"/>
      <c r="D551" s="243"/>
      <c r="E551" s="314"/>
      <c r="F551" s="182">
        <f>F555+F633+F655</f>
        <v>856500</v>
      </c>
      <c r="G551" s="59">
        <f aca="true" t="shared" si="7" ref="G551:H553">G555+G633+G655</f>
        <v>0</v>
      </c>
      <c r="H551" s="59">
        <f t="shared" si="7"/>
        <v>0</v>
      </c>
      <c r="I551" s="186" t="s">
        <v>37</v>
      </c>
      <c r="J551" s="186"/>
      <c r="K551" s="186"/>
      <c r="L551" s="186"/>
    </row>
    <row r="552" spans="1:12" ht="16.5" customHeight="1">
      <c r="A552" s="214"/>
      <c r="B552" s="244"/>
      <c r="C552" s="245"/>
      <c r="D552" s="246"/>
      <c r="E552" s="314"/>
      <c r="F552" s="59">
        <f>F556+F634+F656</f>
        <v>0</v>
      </c>
      <c r="G552" s="59">
        <f t="shared" si="7"/>
        <v>0</v>
      </c>
      <c r="H552" s="59">
        <f t="shared" si="7"/>
        <v>0</v>
      </c>
      <c r="I552" s="187"/>
      <c r="J552" s="187"/>
      <c r="K552" s="187"/>
      <c r="L552" s="187"/>
    </row>
    <row r="553" spans="1:12" ht="20.25" customHeight="1">
      <c r="A553" s="214"/>
      <c r="B553" s="247"/>
      <c r="C553" s="248"/>
      <c r="D553" s="249"/>
      <c r="E553" s="314"/>
      <c r="F553" s="59">
        <f>F557+F635+F657</f>
        <v>134500</v>
      </c>
      <c r="G553" s="59">
        <f t="shared" si="7"/>
        <v>6000</v>
      </c>
      <c r="H553" s="59">
        <f t="shared" si="7"/>
        <v>5170</v>
      </c>
      <c r="I553" s="187"/>
      <c r="J553" s="187"/>
      <c r="K553" s="187"/>
      <c r="L553" s="187"/>
    </row>
    <row r="554" spans="1:12" ht="25.5" customHeight="1">
      <c r="A554" s="214"/>
      <c r="B554" s="282" t="s">
        <v>15</v>
      </c>
      <c r="C554" s="282"/>
      <c r="D554" s="282"/>
      <c r="E554" s="65"/>
      <c r="F554" s="59">
        <f>F551+F552+F553</f>
        <v>991000</v>
      </c>
      <c r="G554" s="59">
        <f>G551+G552+G553</f>
        <v>6000</v>
      </c>
      <c r="H554" s="59">
        <f>H551+H552+H553</f>
        <v>5170</v>
      </c>
      <c r="I554" s="187"/>
      <c r="J554" s="187"/>
      <c r="K554" s="187"/>
      <c r="L554" s="187"/>
    </row>
    <row r="555" spans="1:12" ht="25.5" customHeight="1">
      <c r="A555" s="450" t="s">
        <v>130</v>
      </c>
      <c r="B555" s="240" t="s">
        <v>165</v>
      </c>
      <c r="C555" s="240"/>
      <c r="D555" s="240"/>
      <c r="E555" s="159"/>
      <c r="F555" s="34">
        <f>F559+F590+F629</f>
        <v>358900</v>
      </c>
      <c r="G555" s="34">
        <f>G559+G590+G629</f>
        <v>0</v>
      </c>
      <c r="H555" s="34">
        <f>H559+H590+H629</f>
        <v>0</v>
      </c>
      <c r="I555" s="184" t="s">
        <v>298</v>
      </c>
      <c r="J555" s="184"/>
      <c r="K555" s="184"/>
      <c r="L555" s="186" t="s">
        <v>299</v>
      </c>
    </row>
    <row r="556" spans="1:12" ht="19.5" customHeight="1">
      <c r="A556" s="451"/>
      <c r="B556" s="240"/>
      <c r="C556" s="240"/>
      <c r="D556" s="240"/>
      <c r="E556" s="33">
        <v>107</v>
      </c>
      <c r="F556" s="34">
        <f aca="true" t="shared" si="8" ref="F556:H557">F560+F591+F630</f>
        <v>0</v>
      </c>
      <c r="G556" s="34">
        <f t="shared" si="8"/>
        <v>0</v>
      </c>
      <c r="H556" s="34">
        <f t="shared" si="8"/>
        <v>0</v>
      </c>
      <c r="I556" s="189"/>
      <c r="J556" s="189"/>
      <c r="K556" s="189"/>
      <c r="L556" s="187"/>
    </row>
    <row r="557" spans="1:12" ht="19.5" customHeight="1">
      <c r="A557" s="451"/>
      <c r="B557" s="240"/>
      <c r="C557" s="240"/>
      <c r="D557" s="240"/>
      <c r="E557" s="33"/>
      <c r="F557" s="34">
        <f t="shared" si="8"/>
        <v>108500</v>
      </c>
      <c r="G557" s="34">
        <f>G561+G592+G631</f>
        <v>0</v>
      </c>
      <c r="H557" s="34">
        <f t="shared" si="8"/>
        <v>5170</v>
      </c>
      <c r="I557" s="185"/>
      <c r="J557" s="185"/>
      <c r="K557" s="185"/>
      <c r="L557" s="187"/>
    </row>
    <row r="558" spans="1:12" ht="25.5" customHeight="1">
      <c r="A558" s="452"/>
      <c r="B558" s="215" t="s">
        <v>40</v>
      </c>
      <c r="C558" s="216"/>
      <c r="D558" s="217"/>
      <c r="E558" s="46"/>
      <c r="F558" s="34">
        <f>F555+F556+F557</f>
        <v>467400</v>
      </c>
      <c r="G558" s="34">
        <f>G555+G556+G557</f>
        <v>0</v>
      </c>
      <c r="H558" s="34">
        <f>H555+H556+H557</f>
        <v>5170</v>
      </c>
      <c r="I558" s="184"/>
      <c r="J558" s="184"/>
      <c r="K558" s="184"/>
      <c r="L558" s="187"/>
    </row>
    <row r="559" spans="1:12" ht="22.5" customHeight="1">
      <c r="A559" s="268" t="s">
        <v>11</v>
      </c>
      <c r="B559" s="241" t="s">
        <v>166</v>
      </c>
      <c r="C559" s="242"/>
      <c r="D559" s="243"/>
      <c r="E559" s="30"/>
      <c r="F559" s="47">
        <v>158900</v>
      </c>
      <c r="G559" s="47">
        <f>G587</f>
        <v>0</v>
      </c>
      <c r="H559" s="47">
        <f>H587</f>
        <v>0</v>
      </c>
      <c r="I559" s="189"/>
      <c r="J559" s="189"/>
      <c r="K559" s="189"/>
      <c r="L559" s="187"/>
    </row>
    <row r="560" spans="1:12" ht="25.5" customHeight="1">
      <c r="A560" s="268"/>
      <c r="B560" s="244"/>
      <c r="C560" s="245"/>
      <c r="D560" s="246"/>
      <c r="E560" s="31" t="s">
        <v>167</v>
      </c>
      <c r="F560" s="47">
        <v>0</v>
      </c>
      <c r="G560" s="47">
        <f>G588</f>
        <v>0</v>
      </c>
      <c r="H560" s="47">
        <f>H588</f>
        <v>0</v>
      </c>
      <c r="I560" s="185"/>
      <c r="J560" s="185"/>
      <c r="K560" s="185"/>
      <c r="L560" s="187"/>
    </row>
    <row r="561" spans="1:12" ht="25.5" customHeight="1">
      <c r="A561" s="268"/>
      <c r="B561" s="247"/>
      <c r="C561" s="248"/>
      <c r="D561" s="249"/>
      <c r="E561" s="29"/>
      <c r="F561" s="47">
        <v>53100</v>
      </c>
      <c r="G561" s="47">
        <v>0</v>
      </c>
      <c r="H561" s="47">
        <f>H589</f>
        <v>0</v>
      </c>
      <c r="I561" s="184"/>
      <c r="J561" s="184"/>
      <c r="K561" s="184"/>
      <c r="L561" s="187"/>
    </row>
    <row r="562" spans="1:12" ht="25.5" customHeight="1">
      <c r="A562" s="271"/>
      <c r="B562" s="215" t="s">
        <v>40</v>
      </c>
      <c r="C562" s="216"/>
      <c r="D562" s="217"/>
      <c r="E562" s="28"/>
      <c r="F562" s="34">
        <f>F559+F560+F561</f>
        <v>212000</v>
      </c>
      <c r="G562" s="57">
        <f>G559+G560+G561</f>
        <v>0</v>
      </c>
      <c r="H562" s="57">
        <f>H559+H560+H561</f>
        <v>0</v>
      </c>
      <c r="I562" s="185"/>
      <c r="J562" s="185"/>
      <c r="K562" s="185"/>
      <c r="L562" s="188"/>
    </row>
    <row r="563" spans="1:12" ht="25.5" customHeight="1" hidden="1">
      <c r="A563" s="205" t="s">
        <v>105</v>
      </c>
      <c r="B563" s="453" t="s">
        <v>168</v>
      </c>
      <c r="C563" s="205" t="s">
        <v>169</v>
      </c>
      <c r="D563" s="261" t="s">
        <v>170</v>
      </c>
      <c r="E563" s="202"/>
      <c r="F563" s="32">
        <v>0</v>
      </c>
      <c r="G563" s="48">
        <v>0</v>
      </c>
      <c r="H563" s="32">
        <v>0</v>
      </c>
      <c r="I563" s="205"/>
      <c r="J563" s="205"/>
      <c r="K563" s="205"/>
      <c r="L563" s="432"/>
    </row>
    <row r="564" spans="1:12" ht="25.5" customHeight="1" hidden="1">
      <c r="A564" s="203"/>
      <c r="B564" s="454"/>
      <c r="C564" s="206"/>
      <c r="D564" s="262"/>
      <c r="E564" s="203"/>
      <c r="F564" s="32">
        <f>F567+F570</f>
        <v>0</v>
      </c>
      <c r="G564" s="48">
        <f>G567+G570</f>
        <v>0</v>
      </c>
      <c r="H564" s="32">
        <f>H567+H570</f>
        <v>0</v>
      </c>
      <c r="I564" s="203"/>
      <c r="J564" s="203"/>
      <c r="K564" s="203"/>
      <c r="L564" s="432"/>
    </row>
    <row r="565" spans="1:12" ht="25.5" customHeight="1" hidden="1">
      <c r="A565" s="204"/>
      <c r="B565" s="455"/>
      <c r="C565" s="207"/>
      <c r="D565" s="263"/>
      <c r="E565" s="204"/>
      <c r="F565" s="32">
        <v>0</v>
      </c>
      <c r="G565" s="48">
        <v>0</v>
      </c>
      <c r="H565" s="32">
        <f>H568+H571</f>
        <v>0</v>
      </c>
      <c r="I565" s="204"/>
      <c r="J565" s="204"/>
      <c r="K565" s="204"/>
      <c r="L565" s="432"/>
    </row>
    <row r="566" spans="1:12" ht="25.5" customHeight="1" hidden="1">
      <c r="A566" s="205" t="s">
        <v>107</v>
      </c>
      <c r="B566" s="273" t="s">
        <v>171</v>
      </c>
      <c r="C566" s="205" t="s">
        <v>172</v>
      </c>
      <c r="D566" s="261" t="s">
        <v>170</v>
      </c>
      <c r="E566" s="205"/>
      <c r="F566" s="32">
        <v>4543</v>
      </c>
      <c r="G566" s="48">
        <v>4543</v>
      </c>
      <c r="H566" s="32">
        <v>0</v>
      </c>
      <c r="I566" s="205"/>
      <c r="J566" s="205"/>
      <c r="K566" s="205"/>
      <c r="L566" s="440"/>
    </row>
    <row r="567" spans="1:12" ht="25.5" customHeight="1" hidden="1">
      <c r="A567" s="203"/>
      <c r="B567" s="456"/>
      <c r="C567" s="206"/>
      <c r="D567" s="262"/>
      <c r="E567" s="203"/>
      <c r="F567" s="32">
        <v>0</v>
      </c>
      <c r="G567" s="48">
        <v>0</v>
      </c>
      <c r="H567" s="32">
        <v>0</v>
      </c>
      <c r="I567" s="203"/>
      <c r="J567" s="203"/>
      <c r="K567" s="203"/>
      <c r="L567" s="440"/>
    </row>
    <row r="568" spans="1:12" ht="25.5" customHeight="1" hidden="1">
      <c r="A568" s="204"/>
      <c r="B568" s="457"/>
      <c r="C568" s="207"/>
      <c r="D568" s="263"/>
      <c r="E568" s="204"/>
      <c r="F568" s="32">
        <v>0</v>
      </c>
      <c r="G568" s="48">
        <v>0</v>
      </c>
      <c r="H568" s="32">
        <v>0</v>
      </c>
      <c r="I568" s="204"/>
      <c r="J568" s="204"/>
      <c r="K568" s="204"/>
      <c r="L568" s="440"/>
    </row>
    <row r="569" spans="1:12" ht="25.5" customHeight="1" hidden="1">
      <c r="A569" s="205" t="s">
        <v>107</v>
      </c>
      <c r="B569" s="273" t="s">
        <v>173</v>
      </c>
      <c r="C569" s="205" t="s">
        <v>51</v>
      </c>
      <c r="D569" s="261" t="s">
        <v>170</v>
      </c>
      <c r="E569" s="205"/>
      <c r="F569" s="32">
        <v>0</v>
      </c>
      <c r="G569" s="48">
        <v>0</v>
      </c>
      <c r="H569" s="32">
        <v>0</v>
      </c>
      <c r="I569" s="205"/>
      <c r="J569" s="205"/>
      <c r="K569" s="205"/>
      <c r="L569" s="441" t="s">
        <v>174</v>
      </c>
    </row>
    <row r="570" spans="1:12" ht="25.5" customHeight="1" hidden="1">
      <c r="A570" s="203"/>
      <c r="B570" s="274"/>
      <c r="C570" s="206"/>
      <c r="D570" s="262"/>
      <c r="E570" s="203"/>
      <c r="F570" s="32">
        <v>0</v>
      </c>
      <c r="G570" s="48">
        <v>0</v>
      </c>
      <c r="H570" s="32">
        <v>0</v>
      </c>
      <c r="I570" s="203"/>
      <c r="J570" s="203"/>
      <c r="K570" s="203"/>
      <c r="L570" s="442"/>
    </row>
    <row r="571" spans="1:12" ht="25.5" customHeight="1" hidden="1">
      <c r="A571" s="204"/>
      <c r="B571" s="275"/>
      <c r="C571" s="207"/>
      <c r="D571" s="263"/>
      <c r="E571" s="204"/>
      <c r="F571" s="32">
        <v>0</v>
      </c>
      <c r="G571" s="48">
        <v>0</v>
      </c>
      <c r="H571" s="32">
        <v>0</v>
      </c>
      <c r="I571" s="204"/>
      <c r="J571" s="204"/>
      <c r="K571" s="204"/>
      <c r="L571" s="443"/>
    </row>
    <row r="572" spans="1:12" ht="25.5" customHeight="1" hidden="1">
      <c r="A572" s="205" t="s">
        <v>110</v>
      </c>
      <c r="B572" s="273" t="s">
        <v>175</v>
      </c>
      <c r="C572" s="268" t="s">
        <v>172</v>
      </c>
      <c r="D572" s="267" t="s">
        <v>170</v>
      </c>
      <c r="E572" s="205"/>
      <c r="F572" s="32">
        <v>3000</v>
      </c>
      <c r="G572" s="48">
        <v>3000</v>
      </c>
      <c r="H572" s="32">
        <v>0</v>
      </c>
      <c r="I572" s="205"/>
      <c r="J572" s="205"/>
      <c r="K572" s="205"/>
      <c r="L572" s="272"/>
    </row>
    <row r="573" spans="1:12" ht="25.5" customHeight="1" hidden="1">
      <c r="A573" s="206"/>
      <c r="B573" s="274"/>
      <c r="C573" s="268"/>
      <c r="D573" s="267"/>
      <c r="E573" s="206"/>
      <c r="F573" s="32">
        <v>0</v>
      </c>
      <c r="G573" s="48">
        <v>0</v>
      </c>
      <c r="H573" s="32">
        <v>0</v>
      </c>
      <c r="I573" s="206"/>
      <c r="J573" s="206"/>
      <c r="K573" s="206"/>
      <c r="L573" s="269"/>
    </row>
    <row r="574" spans="1:12" ht="25.5" customHeight="1" hidden="1">
      <c r="A574" s="207"/>
      <c r="B574" s="275"/>
      <c r="C574" s="268"/>
      <c r="D574" s="267"/>
      <c r="E574" s="207"/>
      <c r="F574" s="32">
        <v>0</v>
      </c>
      <c r="G574" s="48">
        <v>0</v>
      </c>
      <c r="H574" s="32">
        <v>0</v>
      </c>
      <c r="I574" s="207"/>
      <c r="J574" s="207"/>
      <c r="K574" s="207"/>
      <c r="L574" s="270"/>
    </row>
    <row r="575" spans="1:12" ht="25.5" customHeight="1" hidden="1">
      <c r="A575" s="166"/>
      <c r="B575" s="49"/>
      <c r="C575" s="50"/>
      <c r="D575" s="56"/>
      <c r="E575" s="51"/>
      <c r="F575" s="32"/>
      <c r="G575" s="47"/>
      <c r="H575" s="47"/>
      <c r="I575" s="40"/>
      <c r="J575" s="41"/>
      <c r="K575" s="41"/>
      <c r="L575" s="167"/>
    </row>
    <row r="576" spans="1:12" ht="25.5" customHeight="1" hidden="1">
      <c r="A576" s="166"/>
      <c r="B576" s="49"/>
      <c r="C576" s="50"/>
      <c r="D576" s="56"/>
      <c r="E576" s="51"/>
      <c r="F576" s="32"/>
      <c r="G576" s="47"/>
      <c r="H576" s="47"/>
      <c r="I576" s="40"/>
      <c r="J576" s="41"/>
      <c r="K576" s="41"/>
      <c r="L576" s="167"/>
    </row>
    <row r="577" spans="1:12" ht="25.5" customHeight="1" hidden="1">
      <c r="A577" s="166"/>
      <c r="B577" s="49"/>
      <c r="C577" s="50"/>
      <c r="D577" s="56"/>
      <c r="E577" s="51"/>
      <c r="F577" s="32"/>
      <c r="G577" s="47"/>
      <c r="H577" s="47"/>
      <c r="I577" s="40"/>
      <c r="J577" s="41"/>
      <c r="K577" s="41"/>
      <c r="L577" s="167"/>
    </row>
    <row r="578" spans="1:12" ht="25.5" customHeight="1" hidden="1">
      <c r="A578" s="166"/>
      <c r="B578" s="49"/>
      <c r="C578" s="50"/>
      <c r="D578" s="56"/>
      <c r="E578" s="51"/>
      <c r="F578" s="32"/>
      <c r="G578" s="47"/>
      <c r="H578" s="47"/>
      <c r="I578" s="40"/>
      <c r="J578" s="41"/>
      <c r="K578" s="41"/>
      <c r="L578" s="167"/>
    </row>
    <row r="579" spans="1:12" ht="25.5" customHeight="1" hidden="1">
      <c r="A579" s="166"/>
      <c r="B579" s="49"/>
      <c r="C579" s="50"/>
      <c r="D579" s="56"/>
      <c r="E579" s="51"/>
      <c r="F579" s="32"/>
      <c r="G579" s="47"/>
      <c r="H579" s="47"/>
      <c r="I579" s="40"/>
      <c r="J579" s="41"/>
      <c r="K579" s="41"/>
      <c r="L579" s="167"/>
    </row>
    <row r="580" spans="1:12" ht="25.5" customHeight="1" hidden="1">
      <c r="A580" s="166"/>
      <c r="B580" s="49"/>
      <c r="C580" s="50"/>
      <c r="D580" s="56"/>
      <c r="E580" s="51"/>
      <c r="F580" s="32"/>
      <c r="G580" s="47"/>
      <c r="H580" s="47"/>
      <c r="I580" s="40"/>
      <c r="J580" s="41"/>
      <c r="K580" s="41"/>
      <c r="L580" s="167"/>
    </row>
    <row r="581" spans="1:12" ht="25.5" customHeight="1" hidden="1">
      <c r="A581" s="205" t="s">
        <v>109</v>
      </c>
      <c r="B581" s="272" t="s">
        <v>176</v>
      </c>
      <c r="C581" s="205" t="s">
        <v>177</v>
      </c>
      <c r="D581" s="261" t="s">
        <v>170</v>
      </c>
      <c r="E581" s="205"/>
      <c r="F581" s="47">
        <v>0</v>
      </c>
      <c r="G581" s="47">
        <v>0</v>
      </c>
      <c r="H581" s="47">
        <v>0</v>
      </c>
      <c r="I581" s="205"/>
      <c r="J581" s="205"/>
      <c r="K581" s="205"/>
      <c r="L581" s="444" t="s">
        <v>178</v>
      </c>
    </row>
    <row r="582" spans="1:12" ht="25.5" customHeight="1" hidden="1">
      <c r="A582" s="206"/>
      <c r="B582" s="269"/>
      <c r="C582" s="206"/>
      <c r="D582" s="262"/>
      <c r="E582" s="206"/>
      <c r="F582" s="47">
        <v>0</v>
      </c>
      <c r="G582" s="47">
        <v>0</v>
      </c>
      <c r="H582" s="47">
        <v>0</v>
      </c>
      <c r="I582" s="203"/>
      <c r="J582" s="203"/>
      <c r="K582" s="203"/>
      <c r="L582" s="445"/>
    </row>
    <row r="583" spans="1:12" ht="25.5" customHeight="1" hidden="1">
      <c r="A583" s="207"/>
      <c r="B583" s="270"/>
      <c r="C583" s="207"/>
      <c r="D583" s="263"/>
      <c r="E583" s="207"/>
      <c r="F583" s="47">
        <v>0</v>
      </c>
      <c r="G583" s="47">
        <v>0</v>
      </c>
      <c r="H583" s="47">
        <v>0</v>
      </c>
      <c r="I583" s="204"/>
      <c r="J583" s="204"/>
      <c r="K583" s="204"/>
      <c r="L583" s="446"/>
    </row>
    <row r="584" spans="1:12" ht="25.5" customHeight="1" hidden="1">
      <c r="A584" s="205" t="s">
        <v>110</v>
      </c>
      <c r="B584" s="272" t="s">
        <v>179</v>
      </c>
      <c r="C584" s="205" t="s">
        <v>180</v>
      </c>
      <c r="D584" s="261" t="s">
        <v>181</v>
      </c>
      <c r="E584" s="205"/>
      <c r="F584" s="47">
        <v>0</v>
      </c>
      <c r="G584" s="47">
        <v>0</v>
      </c>
      <c r="H584" s="47">
        <v>0</v>
      </c>
      <c r="I584" s="205"/>
      <c r="J584" s="205"/>
      <c r="K584" s="205"/>
      <c r="L584" s="444" t="s">
        <v>182</v>
      </c>
    </row>
    <row r="585" spans="1:12" ht="25.5" customHeight="1" hidden="1">
      <c r="A585" s="206"/>
      <c r="B585" s="269"/>
      <c r="C585" s="206"/>
      <c r="D585" s="262"/>
      <c r="E585" s="206"/>
      <c r="F585" s="47">
        <v>0</v>
      </c>
      <c r="G585" s="47">
        <v>0</v>
      </c>
      <c r="H585" s="47">
        <v>0</v>
      </c>
      <c r="I585" s="203"/>
      <c r="J585" s="203"/>
      <c r="K585" s="203"/>
      <c r="L585" s="445"/>
    </row>
    <row r="586" spans="1:12" ht="25.5" customHeight="1" hidden="1">
      <c r="A586" s="207"/>
      <c r="B586" s="270"/>
      <c r="C586" s="207"/>
      <c r="D586" s="263"/>
      <c r="E586" s="207"/>
      <c r="F586" s="47">
        <v>0</v>
      </c>
      <c r="G586" s="47">
        <v>0</v>
      </c>
      <c r="H586" s="47">
        <v>0</v>
      </c>
      <c r="I586" s="204"/>
      <c r="J586" s="204"/>
      <c r="K586" s="204"/>
      <c r="L586" s="446"/>
    </row>
    <row r="587" spans="1:12" ht="25.5" customHeight="1">
      <c r="A587" s="268" t="s">
        <v>105</v>
      </c>
      <c r="B587" s="269" t="s">
        <v>183</v>
      </c>
      <c r="C587" s="207" t="s">
        <v>169</v>
      </c>
      <c r="D587" s="263" t="s">
        <v>170</v>
      </c>
      <c r="E587" s="205" t="s">
        <v>167</v>
      </c>
      <c r="F587" s="47">
        <v>0</v>
      </c>
      <c r="G587" s="47">
        <v>0</v>
      </c>
      <c r="H587" s="47">
        <v>0</v>
      </c>
      <c r="I587" s="268"/>
      <c r="J587" s="268"/>
      <c r="K587" s="268"/>
      <c r="L587" s="183" t="s">
        <v>296</v>
      </c>
    </row>
    <row r="588" spans="1:12" ht="25.5" customHeight="1">
      <c r="A588" s="268"/>
      <c r="B588" s="269"/>
      <c r="C588" s="268"/>
      <c r="D588" s="267"/>
      <c r="E588" s="206"/>
      <c r="F588" s="47">
        <v>0</v>
      </c>
      <c r="G588" s="47">
        <v>0</v>
      </c>
      <c r="H588" s="47">
        <v>0</v>
      </c>
      <c r="I588" s="447"/>
      <c r="J588" s="447"/>
      <c r="K588" s="447"/>
      <c r="L588" s="183"/>
    </row>
    <row r="589" spans="1:12" ht="25.5" customHeight="1">
      <c r="A589" s="268"/>
      <c r="B589" s="270"/>
      <c r="C589" s="268"/>
      <c r="D589" s="267"/>
      <c r="E589" s="207"/>
      <c r="F589" s="47">
        <v>3000</v>
      </c>
      <c r="G589" s="47">
        <v>2000</v>
      </c>
      <c r="H589" s="47">
        <v>0</v>
      </c>
      <c r="I589" s="447"/>
      <c r="J589" s="447"/>
      <c r="K589" s="447"/>
      <c r="L589" s="183"/>
    </row>
    <row r="590" spans="1:12" ht="25.5" customHeight="1">
      <c r="A590" s="268" t="s">
        <v>12</v>
      </c>
      <c r="B590" s="241" t="s">
        <v>184</v>
      </c>
      <c r="C590" s="242"/>
      <c r="D590" s="243"/>
      <c r="E590" s="30"/>
      <c r="F590" s="47">
        <v>188800</v>
      </c>
      <c r="G590" s="47">
        <f>G626</f>
        <v>0</v>
      </c>
      <c r="H590" s="47">
        <f>H626</f>
        <v>0</v>
      </c>
      <c r="I590" s="183"/>
      <c r="J590" s="183"/>
      <c r="K590" s="183"/>
      <c r="L590" s="183"/>
    </row>
    <row r="591" spans="1:12" ht="25.5" customHeight="1">
      <c r="A591" s="268"/>
      <c r="B591" s="244"/>
      <c r="C591" s="245"/>
      <c r="D591" s="246"/>
      <c r="E591" s="31"/>
      <c r="F591" s="47">
        <f>F627</f>
        <v>0</v>
      </c>
      <c r="G591" s="47">
        <f>G627</f>
        <v>0</v>
      </c>
      <c r="H591" s="47">
        <f>H627</f>
        <v>0</v>
      </c>
      <c r="I591" s="183"/>
      <c r="J591" s="183"/>
      <c r="K591" s="183"/>
      <c r="L591" s="183"/>
    </row>
    <row r="592" spans="1:12" ht="25.5" customHeight="1">
      <c r="A592" s="268"/>
      <c r="B592" s="247"/>
      <c r="C592" s="248"/>
      <c r="D592" s="249"/>
      <c r="E592" s="29"/>
      <c r="F592" s="47">
        <v>52400</v>
      </c>
      <c r="G592" s="47">
        <v>0</v>
      </c>
      <c r="H592" s="47">
        <f>H628</f>
        <v>5170</v>
      </c>
      <c r="I592" s="183"/>
      <c r="J592" s="183"/>
      <c r="K592" s="183"/>
      <c r="L592" s="183"/>
    </row>
    <row r="593" spans="1:12" ht="25.5" customHeight="1">
      <c r="A593" s="271"/>
      <c r="B593" s="215" t="s">
        <v>40</v>
      </c>
      <c r="C593" s="216"/>
      <c r="D593" s="217"/>
      <c r="E593" s="28"/>
      <c r="F593" s="34">
        <f>F590+F591+F592</f>
        <v>241200</v>
      </c>
      <c r="G593" s="34">
        <f>G590+G591+G592</f>
        <v>0</v>
      </c>
      <c r="H593" s="34">
        <f>H590+H591+H592</f>
        <v>5170</v>
      </c>
      <c r="I593" s="2"/>
      <c r="J593" s="2"/>
      <c r="K593" s="2"/>
      <c r="L593" s="2"/>
    </row>
    <row r="594" spans="1:12" ht="25.5" customHeight="1" hidden="1">
      <c r="A594" s="205" t="s">
        <v>185</v>
      </c>
      <c r="B594" s="264" t="s">
        <v>186</v>
      </c>
      <c r="C594" s="205" t="s">
        <v>172</v>
      </c>
      <c r="D594" s="267" t="s">
        <v>170</v>
      </c>
      <c r="E594" s="42"/>
      <c r="F594" s="47">
        <v>0</v>
      </c>
      <c r="G594" s="47">
        <v>0</v>
      </c>
      <c r="H594" s="47">
        <v>0</v>
      </c>
      <c r="I594" s="268"/>
      <c r="J594" s="268"/>
      <c r="K594" s="448"/>
      <c r="L594" s="449"/>
    </row>
    <row r="595" spans="1:12" ht="25.5" customHeight="1" hidden="1">
      <c r="A595" s="206"/>
      <c r="B595" s="265"/>
      <c r="C595" s="206"/>
      <c r="D595" s="267"/>
      <c r="E595" s="43"/>
      <c r="F595" s="47">
        <v>0</v>
      </c>
      <c r="G595" s="47">
        <v>0</v>
      </c>
      <c r="H595" s="47">
        <v>0</v>
      </c>
      <c r="I595" s="268"/>
      <c r="J595" s="268"/>
      <c r="K595" s="448"/>
      <c r="L595" s="449"/>
    </row>
    <row r="596" spans="1:12" ht="25.5" customHeight="1" hidden="1">
      <c r="A596" s="207"/>
      <c r="B596" s="266"/>
      <c r="C596" s="207"/>
      <c r="D596" s="267"/>
      <c r="E596" s="44"/>
      <c r="F596" s="47">
        <v>0</v>
      </c>
      <c r="G596" s="47">
        <v>0</v>
      </c>
      <c r="H596" s="47">
        <v>0</v>
      </c>
      <c r="I596" s="268"/>
      <c r="J596" s="268"/>
      <c r="K596" s="448"/>
      <c r="L596" s="449"/>
    </row>
    <row r="597" spans="1:12" ht="25.5" customHeight="1" hidden="1">
      <c r="A597" s="205" t="s">
        <v>187</v>
      </c>
      <c r="B597" s="264" t="s">
        <v>188</v>
      </c>
      <c r="C597" s="205" t="s">
        <v>50</v>
      </c>
      <c r="D597" s="267" t="s">
        <v>170</v>
      </c>
      <c r="E597" s="42"/>
      <c r="F597" s="47">
        <v>0</v>
      </c>
      <c r="G597" s="47">
        <v>0</v>
      </c>
      <c r="H597" s="47">
        <v>0</v>
      </c>
      <c r="I597" s="268"/>
      <c r="J597" s="268"/>
      <c r="K597" s="448"/>
      <c r="L597" s="449"/>
    </row>
    <row r="598" spans="1:12" ht="25.5" customHeight="1" hidden="1">
      <c r="A598" s="206"/>
      <c r="B598" s="265"/>
      <c r="C598" s="206"/>
      <c r="D598" s="267"/>
      <c r="E598" s="43"/>
      <c r="F598" s="47">
        <v>0</v>
      </c>
      <c r="G598" s="47">
        <v>0</v>
      </c>
      <c r="H598" s="47">
        <v>0</v>
      </c>
      <c r="I598" s="268"/>
      <c r="J598" s="268"/>
      <c r="K598" s="448"/>
      <c r="L598" s="449"/>
    </row>
    <row r="599" spans="1:12" ht="25.5" customHeight="1" hidden="1">
      <c r="A599" s="207"/>
      <c r="B599" s="266"/>
      <c r="C599" s="207"/>
      <c r="D599" s="267"/>
      <c r="E599" s="44"/>
      <c r="F599" s="47">
        <v>0</v>
      </c>
      <c r="G599" s="47">
        <v>0</v>
      </c>
      <c r="H599" s="47">
        <v>0</v>
      </c>
      <c r="I599" s="268"/>
      <c r="J599" s="268"/>
      <c r="K599" s="448"/>
      <c r="L599" s="449"/>
    </row>
    <row r="600" spans="1:12" ht="25.5" customHeight="1" hidden="1">
      <c r="A600" s="205" t="s">
        <v>189</v>
      </c>
      <c r="B600" s="264" t="s">
        <v>190</v>
      </c>
      <c r="C600" s="205" t="s">
        <v>172</v>
      </c>
      <c r="D600" s="267" t="s">
        <v>170</v>
      </c>
      <c r="E600" s="42"/>
      <c r="F600" s="47">
        <v>0</v>
      </c>
      <c r="G600" s="47">
        <v>0</v>
      </c>
      <c r="H600" s="47">
        <v>0</v>
      </c>
      <c r="I600" s="268"/>
      <c r="J600" s="268"/>
      <c r="K600" s="448"/>
      <c r="L600" s="268"/>
    </row>
    <row r="601" spans="1:12" ht="25.5" customHeight="1" hidden="1">
      <c r="A601" s="206"/>
      <c r="B601" s="265"/>
      <c r="C601" s="206"/>
      <c r="D601" s="267"/>
      <c r="E601" s="43"/>
      <c r="F601" s="47">
        <f aca="true" t="shared" si="9" ref="F601:H602">F604</f>
        <v>0</v>
      </c>
      <c r="G601" s="47">
        <f t="shared" si="9"/>
        <v>0</v>
      </c>
      <c r="H601" s="47">
        <f>H604</f>
        <v>0</v>
      </c>
      <c r="I601" s="268"/>
      <c r="J601" s="268"/>
      <c r="K601" s="448"/>
      <c r="L601" s="268"/>
    </row>
    <row r="602" spans="1:12" ht="25.5" customHeight="1" hidden="1">
      <c r="A602" s="207"/>
      <c r="B602" s="266"/>
      <c r="C602" s="207"/>
      <c r="D602" s="267"/>
      <c r="E602" s="44"/>
      <c r="F602" s="47">
        <f t="shared" si="9"/>
        <v>0</v>
      </c>
      <c r="G602" s="47">
        <f t="shared" si="9"/>
        <v>0</v>
      </c>
      <c r="H602" s="47">
        <f t="shared" si="9"/>
        <v>0</v>
      </c>
      <c r="I602" s="268"/>
      <c r="J602" s="268"/>
      <c r="K602" s="448"/>
      <c r="L602" s="268"/>
    </row>
    <row r="603" spans="1:12" ht="25.5" customHeight="1" hidden="1">
      <c r="A603" s="205" t="s">
        <v>191</v>
      </c>
      <c r="B603" s="264" t="s">
        <v>192</v>
      </c>
      <c r="C603" s="205" t="s">
        <v>51</v>
      </c>
      <c r="D603" s="267" t="s">
        <v>170</v>
      </c>
      <c r="E603" s="42"/>
      <c r="F603" s="47">
        <v>0</v>
      </c>
      <c r="G603" s="47">
        <v>0</v>
      </c>
      <c r="H603" s="47">
        <v>0</v>
      </c>
      <c r="I603" s="268"/>
      <c r="J603" s="268"/>
      <c r="K603" s="448"/>
      <c r="L603" s="458"/>
    </row>
    <row r="604" spans="1:12" ht="25.5" customHeight="1" hidden="1">
      <c r="A604" s="206"/>
      <c r="B604" s="265"/>
      <c r="C604" s="206"/>
      <c r="D604" s="267"/>
      <c r="E604" s="43"/>
      <c r="F604" s="47">
        <v>0</v>
      </c>
      <c r="G604" s="47">
        <v>0</v>
      </c>
      <c r="H604" s="47">
        <v>0</v>
      </c>
      <c r="I604" s="268"/>
      <c r="J604" s="268"/>
      <c r="K604" s="448"/>
      <c r="L604" s="458"/>
    </row>
    <row r="605" spans="1:12" ht="25.5" customHeight="1" hidden="1">
      <c r="A605" s="207"/>
      <c r="B605" s="266"/>
      <c r="C605" s="207"/>
      <c r="D605" s="267"/>
      <c r="E605" s="44"/>
      <c r="F605" s="47">
        <v>0</v>
      </c>
      <c r="G605" s="47">
        <v>0</v>
      </c>
      <c r="H605" s="47">
        <v>0</v>
      </c>
      <c r="I605" s="268"/>
      <c r="J605" s="268"/>
      <c r="K605" s="448"/>
      <c r="L605" s="458"/>
    </row>
    <row r="606" spans="1:12" ht="25.5" customHeight="1" hidden="1">
      <c r="A606" s="205" t="s">
        <v>193</v>
      </c>
      <c r="B606" s="264" t="s">
        <v>194</v>
      </c>
      <c r="C606" s="205" t="s">
        <v>172</v>
      </c>
      <c r="D606" s="267" t="s">
        <v>170</v>
      </c>
      <c r="E606" s="42"/>
      <c r="F606" s="47">
        <v>0</v>
      </c>
      <c r="G606" s="47">
        <v>0</v>
      </c>
      <c r="H606" s="47">
        <v>0</v>
      </c>
      <c r="I606" s="268"/>
      <c r="J606" s="268"/>
      <c r="K606" s="448"/>
      <c r="L606" s="449"/>
    </row>
    <row r="607" spans="1:12" ht="25.5" customHeight="1" hidden="1">
      <c r="A607" s="206"/>
      <c r="B607" s="265"/>
      <c r="C607" s="206"/>
      <c r="D607" s="267"/>
      <c r="E607" s="43"/>
      <c r="F607" s="47">
        <v>0</v>
      </c>
      <c r="G607" s="47">
        <v>0</v>
      </c>
      <c r="H607" s="47">
        <v>0</v>
      </c>
      <c r="I607" s="268"/>
      <c r="J607" s="268"/>
      <c r="K607" s="448"/>
      <c r="L607" s="449"/>
    </row>
    <row r="608" spans="1:12" ht="25.5" customHeight="1" hidden="1">
      <c r="A608" s="207"/>
      <c r="B608" s="266"/>
      <c r="C608" s="207"/>
      <c r="D608" s="267"/>
      <c r="E608" s="44"/>
      <c r="F608" s="47">
        <v>0</v>
      </c>
      <c r="G608" s="47">
        <v>0</v>
      </c>
      <c r="H608" s="47">
        <v>0</v>
      </c>
      <c r="I608" s="268"/>
      <c r="J608" s="268"/>
      <c r="K608" s="448"/>
      <c r="L608" s="449"/>
    </row>
    <row r="609" spans="1:12" ht="25.5" customHeight="1" hidden="1">
      <c r="A609" s="205" t="s">
        <v>195</v>
      </c>
      <c r="B609" s="250" t="s">
        <v>196</v>
      </c>
      <c r="C609" s="205"/>
      <c r="D609" s="261" t="s">
        <v>197</v>
      </c>
      <c r="E609" s="208"/>
      <c r="F609" s="47"/>
      <c r="G609" s="47"/>
      <c r="H609" s="47"/>
      <c r="I609" s="26"/>
      <c r="J609" s="26"/>
      <c r="K609" s="53"/>
      <c r="L609" s="183" t="s">
        <v>198</v>
      </c>
    </row>
    <row r="610" spans="1:12" ht="25.5" customHeight="1" hidden="1">
      <c r="A610" s="206"/>
      <c r="B610" s="251"/>
      <c r="C610" s="206"/>
      <c r="D610" s="262"/>
      <c r="E610" s="209"/>
      <c r="F610" s="47"/>
      <c r="G610" s="47"/>
      <c r="H610" s="47"/>
      <c r="I610" s="26"/>
      <c r="J610" s="26"/>
      <c r="K610" s="53"/>
      <c r="L610" s="183"/>
    </row>
    <row r="611" spans="1:12" ht="25.5" customHeight="1" hidden="1">
      <c r="A611" s="206"/>
      <c r="B611" s="252"/>
      <c r="C611" s="207"/>
      <c r="D611" s="263"/>
      <c r="E611" s="210"/>
      <c r="F611" s="47">
        <v>0</v>
      </c>
      <c r="G611" s="54">
        <v>0</v>
      </c>
      <c r="H611" s="54">
        <v>0</v>
      </c>
      <c r="I611" s="55"/>
      <c r="J611" s="26"/>
      <c r="K611" s="53"/>
      <c r="L611" s="183"/>
    </row>
    <row r="612" spans="1:12" ht="25.5" customHeight="1" hidden="1">
      <c r="A612" s="259" t="s">
        <v>185</v>
      </c>
      <c r="B612" s="255" t="s">
        <v>199</v>
      </c>
      <c r="C612" s="205" t="s">
        <v>200</v>
      </c>
      <c r="D612" s="261"/>
      <c r="E612" s="208"/>
      <c r="F612" s="47">
        <v>9400</v>
      </c>
      <c r="G612" s="54">
        <v>1200</v>
      </c>
      <c r="H612" s="54">
        <v>0</v>
      </c>
      <c r="I612" s="55"/>
      <c r="J612" s="26"/>
      <c r="K612" s="53"/>
      <c r="L612" s="2"/>
    </row>
    <row r="613" spans="1:12" ht="25.5" customHeight="1" hidden="1">
      <c r="A613" s="259"/>
      <c r="B613" s="256"/>
      <c r="C613" s="206"/>
      <c r="D613" s="262"/>
      <c r="E613" s="209"/>
      <c r="F613" s="47">
        <v>0</v>
      </c>
      <c r="G613" s="54">
        <v>0</v>
      </c>
      <c r="H613" s="54">
        <v>0</v>
      </c>
      <c r="I613" s="55"/>
      <c r="J613" s="26"/>
      <c r="K613" s="53"/>
      <c r="L613" s="2"/>
    </row>
    <row r="614" spans="1:12" ht="25.5" customHeight="1" hidden="1">
      <c r="A614" s="259"/>
      <c r="B614" s="260"/>
      <c r="C614" s="207"/>
      <c r="D614" s="263"/>
      <c r="E614" s="209"/>
      <c r="F614" s="47">
        <v>0</v>
      </c>
      <c r="G614" s="54">
        <v>0</v>
      </c>
      <c r="H614" s="54">
        <v>0</v>
      </c>
      <c r="I614" s="55"/>
      <c r="J614" s="26"/>
      <c r="K614" s="53"/>
      <c r="L614" s="2"/>
    </row>
    <row r="615" spans="1:12" ht="25.5" customHeight="1" hidden="1">
      <c r="A615" s="259" t="s">
        <v>187</v>
      </c>
      <c r="B615" s="255" t="s">
        <v>201</v>
      </c>
      <c r="C615" s="205" t="s">
        <v>172</v>
      </c>
      <c r="D615" s="261" t="s">
        <v>202</v>
      </c>
      <c r="E615" s="218"/>
      <c r="F615" s="47">
        <v>0</v>
      </c>
      <c r="G615" s="54">
        <v>0</v>
      </c>
      <c r="H615" s="54">
        <v>0</v>
      </c>
      <c r="I615" s="55"/>
      <c r="J615" s="26"/>
      <c r="K615" s="53"/>
      <c r="L615" s="2"/>
    </row>
    <row r="616" spans="1:12" ht="25.5" customHeight="1" hidden="1">
      <c r="A616" s="259"/>
      <c r="B616" s="256"/>
      <c r="C616" s="206"/>
      <c r="D616" s="262"/>
      <c r="E616" s="218"/>
      <c r="F616" s="47">
        <v>0</v>
      </c>
      <c r="G616" s="54">
        <v>0</v>
      </c>
      <c r="H616" s="54">
        <v>0</v>
      </c>
      <c r="I616" s="55"/>
      <c r="J616" s="26"/>
      <c r="K616" s="53"/>
      <c r="L616" s="2"/>
    </row>
    <row r="617" spans="1:12" ht="25.5" customHeight="1" hidden="1">
      <c r="A617" s="259"/>
      <c r="B617" s="260"/>
      <c r="C617" s="207"/>
      <c r="D617" s="263"/>
      <c r="E617" s="218"/>
      <c r="F617" s="47">
        <v>0</v>
      </c>
      <c r="G617" s="54">
        <v>0</v>
      </c>
      <c r="H617" s="54">
        <v>0</v>
      </c>
      <c r="I617" s="55"/>
      <c r="J617" s="26"/>
      <c r="K617" s="53"/>
      <c r="L617" s="2"/>
    </row>
    <row r="618" spans="1:12" ht="25.5" customHeight="1" hidden="1">
      <c r="A618" s="259" t="s">
        <v>203</v>
      </c>
      <c r="B618" s="255" t="s">
        <v>204</v>
      </c>
      <c r="C618" s="257" t="s">
        <v>50</v>
      </c>
      <c r="D618" s="257" t="s">
        <v>205</v>
      </c>
      <c r="E618" s="208">
        <v>107</v>
      </c>
      <c r="F618" s="47">
        <v>0</v>
      </c>
      <c r="G618" s="54">
        <v>0</v>
      </c>
      <c r="H618" s="54">
        <v>0</v>
      </c>
      <c r="I618" s="55"/>
      <c r="J618" s="26"/>
      <c r="K618" s="53"/>
      <c r="L618" s="183" t="s">
        <v>206</v>
      </c>
    </row>
    <row r="619" spans="1:12" ht="25.5" customHeight="1" hidden="1">
      <c r="A619" s="259"/>
      <c r="B619" s="256"/>
      <c r="C619" s="253"/>
      <c r="D619" s="253"/>
      <c r="E619" s="209"/>
      <c r="F619" s="47">
        <v>0</v>
      </c>
      <c r="G619" s="54">
        <v>0</v>
      </c>
      <c r="H619" s="54">
        <v>0</v>
      </c>
      <c r="I619" s="55"/>
      <c r="J619" s="26"/>
      <c r="K619" s="53"/>
      <c r="L619" s="183"/>
    </row>
    <row r="620" spans="1:12" ht="25.5" customHeight="1" hidden="1">
      <c r="A620" s="259"/>
      <c r="B620" s="260"/>
      <c r="C620" s="254"/>
      <c r="D620" s="254"/>
      <c r="E620" s="210"/>
      <c r="F620" s="47">
        <v>0</v>
      </c>
      <c r="G620" s="47">
        <v>0</v>
      </c>
      <c r="H620" s="47">
        <v>0</v>
      </c>
      <c r="I620" s="55"/>
      <c r="J620" s="26"/>
      <c r="K620" s="53"/>
      <c r="L620" s="183"/>
    </row>
    <row r="621" spans="1:12" ht="25.5" customHeight="1" hidden="1">
      <c r="A621" s="206" t="s">
        <v>207</v>
      </c>
      <c r="B621" s="250" t="s">
        <v>208</v>
      </c>
      <c r="C621" s="205"/>
      <c r="D621" s="205" t="s">
        <v>205</v>
      </c>
      <c r="E621" s="208"/>
      <c r="F621" s="47"/>
      <c r="G621" s="54"/>
      <c r="H621" s="54"/>
      <c r="I621" s="55"/>
      <c r="J621" s="26"/>
      <c r="K621" s="53"/>
      <c r="L621" s="183" t="s">
        <v>209</v>
      </c>
    </row>
    <row r="622" spans="1:12" ht="25.5" customHeight="1" hidden="1">
      <c r="A622" s="206"/>
      <c r="B622" s="251"/>
      <c r="C622" s="206"/>
      <c r="D622" s="206"/>
      <c r="E622" s="209"/>
      <c r="F622" s="47"/>
      <c r="G622" s="54"/>
      <c r="H622" s="54"/>
      <c r="I622" s="55"/>
      <c r="J622" s="26"/>
      <c r="K622" s="53"/>
      <c r="L622" s="183"/>
    </row>
    <row r="623" spans="1:12" ht="25.5" customHeight="1" hidden="1">
      <c r="A623" s="206"/>
      <c r="B623" s="252"/>
      <c r="C623" s="207"/>
      <c r="D623" s="207"/>
      <c r="E623" s="210"/>
      <c r="F623" s="47">
        <v>0</v>
      </c>
      <c r="G623" s="47">
        <v>0</v>
      </c>
      <c r="H623" s="47">
        <v>0</v>
      </c>
      <c r="I623" s="55"/>
      <c r="J623" s="26"/>
      <c r="K623" s="53"/>
      <c r="L623" s="183"/>
    </row>
    <row r="624" spans="1:12" ht="25.5" customHeight="1" hidden="1">
      <c r="A624" s="165"/>
      <c r="B624" s="39"/>
      <c r="C624" s="37"/>
      <c r="D624" s="66"/>
      <c r="E624" s="52"/>
      <c r="F624" s="48"/>
      <c r="G624" s="48"/>
      <c r="H624" s="48"/>
      <c r="I624" s="26"/>
      <c r="J624" s="26"/>
      <c r="K624" s="53"/>
      <c r="L624" s="142"/>
    </row>
    <row r="625" spans="1:12" ht="25.5" customHeight="1">
      <c r="A625" s="253" t="s">
        <v>185</v>
      </c>
      <c r="B625" s="255" t="s">
        <v>210</v>
      </c>
      <c r="C625" s="257" t="s">
        <v>116</v>
      </c>
      <c r="D625" s="258" t="s">
        <v>211</v>
      </c>
      <c r="E625" s="52"/>
      <c r="F625" s="48"/>
      <c r="G625" s="48"/>
      <c r="H625" s="48"/>
      <c r="I625" s="26"/>
      <c r="J625" s="26"/>
      <c r="K625" s="53"/>
      <c r="L625" s="183" t="s">
        <v>297</v>
      </c>
    </row>
    <row r="626" spans="1:12" ht="25.5" customHeight="1">
      <c r="A626" s="253"/>
      <c r="B626" s="256"/>
      <c r="C626" s="253"/>
      <c r="D626" s="259"/>
      <c r="E626" s="52"/>
      <c r="F626" s="48">
        <v>0</v>
      </c>
      <c r="G626" s="48">
        <v>0</v>
      </c>
      <c r="H626" s="48">
        <v>0</v>
      </c>
      <c r="I626" s="26"/>
      <c r="J626" s="26"/>
      <c r="K626" s="53"/>
      <c r="L626" s="183"/>
    </row>
    <row r="627" spans="1:12" ht="25.5" customHeight="1">
      <c r="A627" s="253"/>
      <c r="B627" s="256"/>
      <c r="C627" s="253"/>
      <c r="D627" s="259"/>
      <c r="E627" s="52">
        <v>107</v>
      </c>
      <c r="F627" s="48">
        <v>0</v>
      </c>
      <c r="G627" s="48">
        <v>0</v>
      </c>
      <c r="H627" s="48">
        <v>0</v>
      </c>
      <c r="I627" s="26"/>
      <c r="J627" s="26"/>
      <c r="K627" s="53"/>
      <c r="L627" s="183"/>
    </row>
    <row r="628" spans="1:12" ht="25.5" customHeight="1">
      <c r="A628" s="254"/>
      <c r="B628" s="256"/>
      <c r="C628" s="253"/>
      <c r="D628" s="259"/>
      <c r="E628" s="52"/>
      <c r="F628" s="58">
        <v>6700</v>
      </c>
      <c r="G628" s="58">
        <v>5170</v>
      </c>
      <c r="H628" s="58">
        <v>5170</v>
      </c>
      <c r="I628" s="26"/>
      <c r="J628" s="26"/>
      <c r="K628" s="53"/>
      <c r="L628" s="183"/>
    </row>
    <row r="629" spans="1:12" ht="25.5" customHeight="1">
      <c r="A629" s="205" t="s">
        <v>13</v>
      </c>
      <c r="B629" s="240" t="s">
        <v>213</v>
      </c>
      <c r="C629" s="240"/>
      <c r="D629" s="240"/>
      <c r="E629" s="30"/>
      <c r="F629" s="47">
        <v>11200</v>
      </c>
      <c r="G629" s="47">
        <v>0</v>
      </c>
      <c r="H629" s="47">
        <v>0</v>
      </c>
      <c r="I629" s="26"/>
      <c r="J629" s="26"/>
      <c r="K629" s="53"/>
      <c r="L629" s="183"/>
    </row>
    <row r="630" spans="1:12" ht="25.5" customHeight="1">
      <c r="A630" s="206"/>
      <c r="B630" s="240"/>
      <c r="C630" s="240"/>
      <c r="D630" s="240"/>
      <c r="E630" s="31" t="s">
        <v>167</v>
      </c>
      <c r="F630" s="47">
        <v>0</v>
      </c>
      <c r="G630" s="47">
        <v>0</v>
      </c>
      <c r="H630" s="47">
        <v>0</v>
      </c>
      <c r="I630" s="26"/>
      <c r="J630" s="26"/>
      <c r="K630" s="53"/>
      <c r="L630" s="183"/>
    </row>
    <row r="631" spans="1:12" ht="25.5" customHeight="1">
      <c r="A631" s="206"/>
      <c r="B631" s="240"/>
      <c r="C631" s="240"/>
      <c r="D631" s="240"/>
      <c r="E631" s="29"/>
      <c r="F631" s="47">
        <v>3000</v>
      </c>
      <c r="G631" s="47">
        <v>0</v>
      </c>
      <c r="H631" s="47">
        <v>0</v>
      </c>
      <c r="I631" s="26"/>
      <c r="J631" s="26"/>
      <c r="K631" s="53"/>
      <c r="L631" s="183"/>
    </row>
    <row r="632" spans="1:12" ht="25.5" customHeight="1">
      <c r="A632" s="207"/>
      <c r="B632" s="215" t="s">
        <v>40</v>
      </c>
      <c r="C632" s="216"/>
      <c r="D632" s="217"/>
      <c r="E632" s="28"/>
      <c r="F632" s="34">
        <f>F629+F630+F631</f>
        <v>14200</v>
      </c>
      <c r="G632" s="34">
        <f>G629+G630+G631</f>
        <v>0</v>
      </c>
      <c r="H632" s="34">
        <f>H629+H630+H631</f>
        <v>0</v>
      </c>
      <c r="I632" s="26"/>
      <c r="J632" s="26"/>
      <c r="K632" s="53"/>
      <c r="L632" s="183"/>
    </row>
    <row r="633" spans="1:12" ht="25.5" customHeight="1">
      <c r="A633" s="202" t="s">
        <v>214</v>
      </c>
      <c r="B633" s="241" t="s">
        <v>215</v>
      </c>
      <c r="C633" s="242"/>
      <c r="D633" s="243"/>
      <c r="E633" s="202"/>
      <c r="F633" s="57">
        <v>250000</v>
      </c>
      <c r="G633" s="57">
        <f>G637+G640+G643+G646+G649+G652</f>
        <v>0</v>
      </c>
      <c r="H633" s="57">
        <f>H637+H640+H643+H646+H649+H652</f>
        <v>0</v>
      </c>
      <c r="I633" s="26"/>
      <c r="J633" s="26"/>
      <c r="K633" s="53"/>
      <c r="L633" s="183" t="s">
        <v>216</v>
      </c>
    </row>
    <row r="634" spans="1:12" ht="25.5" customHeight="1">
      <c r="A634" s="219"/>
      <c r="B634" s="244"/>
      <c r="C634" s="245"/>
      <c r="D634" s="246"/>
      <c r="E634" s="219"/>
      <c r="F634" s="57">
        <f aca="true" t="shared" si="10" ref="F634:H635">F638+F641+F644+F647+F650+F653</f>
        <v>0</v>
      </c>
      <c r="G634" s="57">
        <f t="shared" si="10"/>
        <v>0</v>
      </c>
      <c r="H634" s="57">
        <f t="shared" si="10"/>
        <v>0</v>
      </c>
      <c r="I634" s="26"/>
      <c r="J634" s="26"/>
      <c r="K634" s="53"/>
      <c r="L634" s="183"/>
    </row>
    <row r="635" spans="1:12" ht="25.5" customHeight="1">
      <c r="A635" s="219"/>
      <c r="B635" s="247"/>
      <c r="C635" s="248"/>
      <c r="D635" s="249"/>
      <c r="E635" s="220"/>
      <c r="F635" s="57">
        <v>26000</v>
      </c>
      <c r="G635" s="57">
        <f t="shared" si="10"/>
        <v>6000</v>
      </c>
      <c r="H635" s="57">
        <f t="shared" si="10"/>
        <v>0</v>
      </c>
      <c r="I635" s="26"/>
      <c r="J635" s="26"/>
      <c r="K635" s="53"/>
      <c r="L635" s="183"/>
    </row>
    <row r="636" spans="1:12" ht="25.5" customHeight="1">
      <c r="A636" s="220"/>
      <c r="B636" s="215" t="s">
        <v>40</v>
      </c>
      <c r="C636" s="216"/>
      <c r="D636" s="217"/>
      <c r="E636" s="36"/>
      <c r="F636" s="57">
        <f>F633+F634+F635</f>
        <v>276000</v>
      </c>
      <c r="G636" s="57">
        <f>G633+G634+G635</f>
        <v>6000</v>
      </c>
      <c r="H636" s="57">
        <f>H633+H634+H635</f>
        <v>0</v>
      </c>
      <c r="I636" s="26"/>
      <c r="J636" s="26"/>
      <c r="K636" s="53"/>
      <c r="L636" s="183"/>
    </row>
    <row r="637" spans="1:12" ht="25.5" customHeight="1">
      <c r="A637" s="205" t="s">
        <v>185</v>
      </c>
      <c r="B637" s="221" t="s">
        <v>217</v>
      </c>
      <c r="C637" s="222"/>
      <c r="D637" s="223"/>
      <c r="E637" s="205" t="s">
        <v>218</v>
      </c>
      <c r="F637" s="47">
        <v>24200</v>
      </c>
      <c r="G637" s="47">
        <v>0</v>
      </c>
      <c r="H637" s="47">
        <v>0</v>
      </c>
      <c r="I637" s="47"/>
      <c r="J637" s="47"/>
      <c r="K637" s="459"/>
      <c r="L637" s="459"/>
    </row>
    <row r="638" spans="1:12" ht="25.5" customHeight="1">
      <c r="A638" s="206"/>
      <c r="B638" s="224"/>
      <c r="C638" s="225"/>
      <c r="D638" s="226"/>
      <c r="E638" s="206"/>
      <c r="F638" s="47">
        <v>0</v>
      </c>
      <c r="G638" s="47">
        <v>0</v>
      </c>
      <c r="H638" s="47">
        <v>0</v>
      </c>
      <c r="I638" s="47"/>
      <c r="J638" s="47"/>
      <c r="K638" s="460"/>
      <c r="L638" s="460"/>
    </row>
    <row r="639" spans="1:12" ht="25.5" customHeight="1">
      <c r="A639" s="207"/>
      <c r="B639" s="227"/>
      <c r="C639" s="228"/>
      <c r="D639" s="229"/>
      <c r="E639" s="207"/>
      <c r="F639" s="47">
        <v>2000</v>
      </c>
      <c r="G639" s="47">
        <v>500</v>
      </c>
      <c r="H639" s="47">
        <v>0</v>
      </c>
      <c r="I639" s="47"/>
      <c r="J639" s="47"/>
      <c r="K639" s="461"/>
      <c r="L639" s="461"/>
    </row>
    <row r="640" spans="1:12" ht="25.5" customHeight="1">
      <c r="A640" s="205" t="s">
        <v>187</v>
      </c>
      <c r="B640" s="230" t="s">
        <v>219</v>
      </c>
      <c r="C640" s="231"/>
      <c r="D640" s="232"/>
      <c r="E640" s="205" t="s">
        <v>218</v>
      </c>
      <c r="F640" s="47">
        <v>59300</v>
      </c>
      <c r="G640" s="47">
        <v>0</v>
      </c>
      <c r="H640" s="47">
        <v>0</v>
      </c>
      <c r="I640" s="47"/>
      <c r="J640" s="47"/>
      <c r="K640" s="459"/>
      <c r="L640" s="459"/>
    </row>
    <row r="641" spans="1:12" ht="25.5" customHeight="1">
      <c r="A641" s="206"/>
      <c r="B641" s="233"/>
      <c r="C641" s="234"/>
      <c r="D641" s="235"/>
      <c r="E641" s="206"/>
      <c r="F641" s="47">
        <v>0</v>
      </c>
      <c r="G641" s="47">
        <v>0</v>
      </c>
      <c r="H641" s="47">
        <v>0</v>
      </c>
      <c r="I641" s="47"/>
      <c r="J641" s="47"/>
      <c r="K641" s="460"/>
      <c r="L641" s="460"/>
    </row>
    <row r="642" spans="1:12" ht="25.5" customHeight="1">
      <c r="A642" s="207"/>
      <c r="B642" s="236"/>
      <c r="C642" s="237"/>
      <c r="D642" s="238"/>
      <c r="E642" s="207"/>
      <c r="F642" s="47">
        <v>5000</v>
      </c>
      <c r="G642" s="47">
        <v>2000</v>
      </c>
      <c r="H642" s="47">
        <v>0</v>
      </c>
      <c r="I642" s="47"/>
      <c r="J642" s="47"/>
      <c r="K642" s="461"/>
      <c r="L642" s="461"/>
    </row>
    <row r="643" spans="1:12" ht="25.5" customHeight="1">
      <c r="A643" s="205" t="s">
        <v>191</v>
      </c>
      <c r="B643" s="221" t="s">
        <v>220</v>
      </c>
      <c r="C643" s="222"/>
      <c r="D643" s="223"/>
      <c r="E643" s="205" t="s">
        <v>218</v>
      </c>
      <c r="F643" s="47">
        <v>50300</v>
      </c>
      <c r="G643" s="47">
        <v>0</v>
      </c>
      <c r="H643" s="47">
        <v>0</v>
      </c>
      <c r="I643" s="47"/>
      <c r="J643" s="47"/>
      <c r="K643" s="459"/>
      <c r="L643" s="459"/>
    </row>
    <row r="644" spans="1:12" ht="25.5" customHeight="1">
      <c r="A644" s="206"/>
      <c r="B644" s="224"/>
      <c r="C644" s="225"/>
      <c r="D644" s="226"/>
      <c r="E644" s="206"/>
      <c r="F644" s="47">
        <v>0</v>
      </c>
      <c r="G644" s="47">
        <v>0</v>
      </c>
      <c r="H644" s="47">
        <v>0</v>
      </c>
      <c r="I644" s="47"/>
      <c r="J644" s="47"/>
      <c r="K644" s="460"/>
      <c r="L644" s="460"/>
    </row>
    <row r="645" spans="1:12" ht="25.5" customHeight="1">
      <c r="A645" s="207"/>
      <c r="B645" s="227"/>
      <c r="C645" s="228"/>
      <c r="D645" s="229"/>
      <c r="E645" s="207"/>
      <c r="F645" s="47">
        <v>4000</v>
      </c>
      <c r="G645" s="47">
        <v>1000</v>
      </c>
      <c r="H645" s="47">
        <v>0</v>
      </c>
      <c r="I645" s="47"/>
      <c r="J645" s="47"/>
      <c r="K645" s="461"/>
      <c r="L645" s="461"/>
    </row>
    <row r="646" spans="1:12" ht="25.5" customHeight="1">
      <c r="A646" s="205" t="s">
        <v>294</v>
      </c>
      <c r="B646" s="230" t="s">
        <v>221</v>
      </c>
      <c r="C646" s="231"/>
      <c r="D646" s="232"/>
      <c r="E646" s="205" t="s">
        <v>218</v>
      </c>
      <c r="F646" s="47">
        <v>47900</v>
      </c>
      <c r="G646" s="47">
        <v>0</v>
      </c>
      <c r="H646" s="47">
        <v>0</v>
      </c>
      <c r="I646" s="47"/>
      <c r="J646" s="47"/>
      <c r="K646" s="459"/>
      <c r="L646" s="459"/>
    </row>
    <row r="647" spans="1:12" ht="25.5" customHeight="1">
      <c r="A647" s="206"/>
      <c r="B647" s="233"/>
      <c r="C647" s="234"/>
      <c r="D647" s="235"/>
      <c r="E647" s="206"/>
      <c r="F647" s="47">
        <v>0</v>
      </c>
      <c r="G647" s="47">
        <v>0</v>
      </c>
      <c r="H647" s="47">
        <v>0</v>
      </c>
      <c r="I647" s="47"/>
      <c r="J647" s="47"/>
      <c r="K647" s="460"/>
      <c r="L647" s="460"/>
    </row>
    <row r="648" spans="1:12" ht="25.5" customHeight="1">
      <c r="A648" s="207"/>
      <c r="B648" s="236"/>
      <c r="C648" s="237"/>
      <c r="D648" s="238"/>
      <c r="E648" s="207"/>
      <c r="F648" s="47">
        <v>7000</v>
      </c>
      <c r="G648" s="47">
        <v>1500</v>
      </c>
      <c r="H648" s="47">
        <v>0</v>
      </c>
      <c r="I648" s="47"/>
      <c r="J648" s="47"/>
      <c r="K648" s="461"/>
      <c r="L648" s="461"/>
    </row>
    <row r="649" spans="1:12" ht="25.5" customHeight="1">
      <c r="A649" s="205" t="s">
        <v>295</v>
      </c>
      <c r="B649" s="221" t="s">
        <v>222</v>
      </c>
      <c r="C649" s="222"/>
      <c r="D649" s="223"/>
      <c r="E649" s="205" t="s">
        <v>218</v>
      </c>
      <c r="F649" s="47">
        <v>24200</v>
      </c>
      <c r="G649" s="47">
        <v>0</v>
      </c>
      <c r="H649" s="47">
        <v>0</v>
      </c>
      <c r="I649" s="47"/>
      <c r="J649" s="47"/>
      <c r="K649" s="459"/>
      <c r="L649" s="459"/>
    </row>
    <row r="650" spans="1:12" ht="20.25" customHeight="1">
      <c r="A650" s="206"/>
      <c r="B650" s="224"/>
      <c r="C650" s="225"/>
      <c r="D650" s="226"/>
      <c r="E650" s="206"/>
      <c r="F650" s="47">
        <v>0</v>
      </c>
      <c r="G650" s="47">
        <v>0</v>
      </c>
      <c r="H650" s="47">
        <v>0</v>
      </c>
      <c r="I650" s="47"/>
      <c r="J650" s="47"/>
      <c r="K650" s="460"/>
      <c r="L650" s="460"/>
    </row>
    <row r="651" spans="1:12" ht="21" customHeight="1">
      <c r="A651" s="207"/>
      <c r="B651" s="227"/>
      <c r="C651" s="228"/>
      <c r="D651" s="229"/>
      <c r="E651" s="207"/>
      <c r="F651" s="47">
        <v>2000</v>
      </c>
      <c r="G651" s="47">
        <v>0</v>
      </c>
      <c r="H651" s="47">
        <v>0</v>
      </c>
      <c r="I651" s="47"/>
      <c r="J651" s="47"/>
      <c r="K651" s="461"/>
      <c r="L651" s="461"/>
    </row>
    <row r="652" spans="1:12" ht="25.5" customHeight="1">
      <c r="A652" s="205" t="s">
        <v>207</v>
      </c>
      <c r="B652" s="221" t="s">
        <v>223</v>
      </c>
      <c r="C652" s="222"/>
      <c r="D652" s="223"/>
      <c r="E652" s="205" t="s">
        <v>218</v>
      </c>
      <c r="F652" s="47">
        <v>43900</v>
      </c>
      <c r="G652" s="47">
        <v>0</v>
      </c>
      <c r="H652" s="47">
        <v>0</v>
      </c>
      <c r="I652" s="47"/>
      <c r="J652" s="47"/>
      <c r="K652" s="459"/>
      <c r="L652" s="459"/>
    </row>
    <row r="653" spans="1:12" ht="18.75" customHeight="1">
      <c r="A653" s="206"/>
      <c r="B653" s="224"/>
      <c r="C653" s="225"/>
      <c r="D653" s="226"/>
      <c r="E653" s="206"/>
      <c r="F653" s="47">
        <v>0</v>
      </c>
      <c r="G653" s="47">
        <v>0</v>
      </c>
      <c r="H653" s="47">
        <v>0</v>
      </c>
      <c r="I653" s="47"/>
      <c r="J653" s="47"/>
      <c r="K653" s="460"/>
      <c r="L653" s="460"/>
    </row>
    <row r="654" spans="1:12" ht="20.25" customHeight="1">
      <c r="A654" s="207"/>
      <c r="B654" s="227"/>
      <c r="C654" s="228"/>
      <c r="D654" s="229"/>
      <c r="E654" s="207"/>
      <c r="F654" s="47">
        <v>6000</v>
      </c>
      <c r="G654" s="47">
        <v>1000</v>
      </c>
      <c r="H654" s="47">
        <v>0</v>
      </c>
      <c r="I654" s="47"/>
      <c r="J654" s="47"/>
      <c r="K654" s="461"/>
      <c r="L654" s="461"/>
    </row>
    <row r="655" spans="1:12" ht="25.5" customHeight="1">
      <c r="A655" s="202" t="s">
        <v>224</v>
      </c>
      <c r="B655" s="239" t="s">
        <v>225</v>
      </c>
      <c r="C655" s="239"/>
      <c r="D655" s="239"/>
      <c r="E655" s="202" t="s">
        <v>167</v>
      </c>
      <c r="F655" s="57">
        <v>247600</v>
      </c>
      <c r="G655" s="57">
        <v>0</v>
      </c>
      <c r="H655" s="57">
        <v>0</v>
      </c>
      <c r="I655" s="462" t="s">
        <v>37</v>
      </c>
      <c r="J655" s="463"/>
      <c r="K655" s="463"/>
      <c r="L655" s="464"/>
    </row>
    <row r="656" spans="1:12" ht="25.5" customHeight="1">
      <c r="A656" s="219"/>
      <c r="B656" s="239"/>
      <c r="C656" s="239"/>
      <c r="D656" s="239"/>
      <c r="E656" s="219"/>
      <c r="F656" s="57">
        <v>0</v>
      </c>
      <c r="G656" s="57">
        <v>0</v>
      </c>
      <c r="H656" s="57">
        <v>0</v>
      </c>
      <c r="I656" s="465"/>
      <c r="J656" s="466"/>
      <c r="K656" s="466"/>
      <c r="L656" s="467"/>
    </row>
    <row r="657" spans="1:12" ht="19.5" customHeight="1">
      <c r="A657" s="219"/>
      <c r="B657" s="239"/>
      <c r="C657" s="239"/>
      <c r="D657" s="239"/>
      <c r="E657" s="220"/>
      <c r="F657" s="57">
        <v>0</v>
      </c>
      <c r="G657" s="57">
        <v>0</v>
      </c>
      <c r="H657" s="57">
        <v>0</v>
      </c>
      <c r="I657" s="465"/>
      <c r="J657" s="466"/>
      <c r="K657" s="466"/>
      <c r="L657" s="467"/>
    </row>
    <row r="658" spans="1:12" ht="25.5" customHeight="1">
      <c r="A658" s="220"/>
      <c r="B658" s="215" t="s">
        <v>40</v>
      </c>
      <c r="C658" s="216"/>
      <c r="D658" s="217"/>
      <c r="E658" s="160"/>
      <c r="F658" s="57">
        <f>F655+F656+F657</f>
        <v>247600</v>
      </c>
      <c r="G658" s="57">
        <f>G655+G656+G657</f>
        <v>0</v>
      </c>
      <c r="H658" s="57">
        <f>H655+H656+H657</f>
        <v>0</v>
      </c>
      <c r="I658" s="468"/>
      <c r="J658" s="469"/>
      <c r="K658" s="469"/>
      <c r="L658" s="470"/>
    </row>
    <row r="659" spans="1:12" ht="18" customHeight="1">
      <c r="A659" s="257"/>
      <c r="B659" s="190" t="s">
        <v>158</v>
      </c>
      <c r="C659" s="191"/>
      <c r="D659" s="192"/>
      <c r="E659" s="199" t="s">
        <v>161</v>
      </c>
      <c r="F659" s="533">
        <v>519700</v>
      </c>
      <c r="G659" s="534">
        <f>G663+G667</f>
        <v>49000</v>
      </c>
      <c r="H659" s="534">
        <v>0</v>
      </c>
      <c r="I659" s="26"/>
      <c r="J659" s="26"/>
      <c r="K659" s="26"/>
      <c r="L659" s="38"/>
    </row>
    <row r="660" spans="1:12" ht="18" customHeight="1">
      <c r="A660" s="253"/>
      <c r="B660" s="193"/>
      <c r="C660" s="194"/>
      <c r="D660" s="195"/>
      <c r="E660" s="200"/>
      <c r="F660" s="533">
        <f>F664+F668</f>
        <v>0</v>
      </c>
      <c r="G660" s="534">
        <v>0</v>
      </c>
      <c r="H660" s="534">
        <v>0</v>
      </c>
      <c r="I660" s="26"/>
      <c r="J660" s="26"/>
      <c r="K660" s="26"/>
      <c r="L660" s="38"/>
    </row>
    <row r="661" spans="1:12" ht="18" customHeight="1">
      <c r="A661" s="253"/>
      <c r="B661" s="196"/>
      <c r="C661" s="197"/>
      <c r="D661" s="198"/>
      <c r="E661" s="200"/>
      <c r="F661" s="533">
        <f>F665+F669</f>
        <v>0</v>
      </c>
      <c r="G661" s="534">
        <v>0</v>
      </c>
      <c r="H661" s="534">
        <v>0</v>
      </c>
      <c r="I661" s="26"/>
      <c r="J661" s="26"/>
      <c r="K661" s="26"/>
      <c r="L661" s="38"/>
    </row>
    <row r="662" spans="1:12" ht="18" customHeight="1">
      <c r="A662" s="433"/>
      <c r="B662" s="215" t="s">
        <v>18</v>
      </c>
      <c r="C662" s="216"/>
      <c r="D662" s="217"/>
      <c r="E662" s="200"/>
      <c r="F662" s="533">
        <f>F659</f>
        <v>519700</v>
      </c>
      <c r="G662" s="534">
        <v>49000</v>
      </c>
      <c r="H662" s="534">
        <v>0</v>
      </c>
      <c r="I662" s="26"/>
      <c r="J662" s="26"/>
      <c r="K662" s="26"/>
      <c r="L662" s="38"/>
    </row>
    <row r="663" spans="1:12" ht="12.75">
      <c r="A663" s="529" t="s">
        <v>11</v>
      </c>
      <c r="B663" s="522" t="s">
        <v>159</v>
      </c>
      <c r="C663" s="191"/>
      <c r="D663" s="523"/>
      <c r="E663" s="200"/>
      <c r="F663" s="533">
        <v>155300</v>
      </c>
      <c r="G663" s="534">
        <v>30700</v>
      </c>
      <c r="H663" s="534">
        <v>0</v>
      </c>
      <c r="I663" s="26"/>
      <c r="J663" s="26"/>
      <c r="K663" s="26"/>
      <c r="L663" s="38"/>
    </row>
    <row r="664" spans="1:12" ht="12.75">
      <c r="A664" s="530"/>
      <c r="B664" s="524"/>
      <c r="C664" s="194"/>
      <c r="D664" s="525"/>
      <c r="E664" s="200"/>
      <c r="F664" s="533">
        <v>0</v>
      </c>
      <c r="G664" s="534">
        <v>0</v>
      </c>
      <c r="H664" s="534">
        <v>0</v>
      </c>
      <c r="I664" s="26"/>
      <c r="J664" s="26"/>
      <c r="K664" s="26"/>
      <c r="L664" s="38"/>
    </row>
    <row r="665" spans="1:12" ht="12.75">
      <c r="A665" s="530"/>
      <c r="B665" s="526"/>
      <c r="C665" s="527"/>
      <c r="D665" s="528"/>
      <c r="E665" s="200"/>
      <c r="F665" s="533">
        <v>0</v>
      </c>
      <c r="G665" s="534">
        <v>0</v>
      </c>
      <c r="H665" s="534">
        <v>0</v>
      </c>
      <c r="I665" s="26"/>
      <c r="J665" s="26"/>
      <c r="K665" s="26"/>
      <c r="L665" s="38"/>
    </row>
    <row r="666" spans="1:12" ht="18" customHeight="1">
      <c r="A666" s="531"/>
      <c r="B666" s="437" t="s">
        <v>40</v>
      </c>
      <c r="C666" s="438"/>
      <c r="D666" s="439"/>
      <c r="E666" s="200"/>
      <c r="F666" s="533">
        <f>F663</f>
        <v>155300</v>
      </c>
      <c r="G666" s="534">
        <v>30700</v>
      </c>
      <c r="H666" s="534">
        <v>0</v>
      </c>
      <c r="I666" s="26"/>
      <c r="J666" s="26"/>
      <c r="K666" s="26"/>
      <c r="L666" s="38"/>
    </row>
    <row r="667" spans="1:12" ht="18" customHeight="1">
      <c r="A667" s="529" t="s">
        <v>21</v>
      </c>
      <c r="B667" s="351" t="s">
        <v>160</v>
      </c>
      <c r="C667" s="352"/>
      <c r="D667" s="353"/>
      <c r="E667" s="200"/>
      <c r="F667" s="535">
        <v>85300</v>
      </c>
      <c r="G667" s="534">
        <v>18300</v>
      </c>
      <c r="H667" s="536">
        <v>0</v>
      </c>
      <c r="I667" s="26"/>
      <c r="J667" s="26"/>
      <c r="K667" s="26"/>
      <c r="L667" s="38"/>
    </row>
    <row r="668" spans="1:12" ht="18" customHeight="1">
      <c r="A668" s="530"/>
      <c r="B668" s="354" t="s">
        <v>26</v>
      </c>
      <c r="C668" s="355" t="s">
        <v>26</v>
      </c>
      <c r="D668" s="356" t="s">
        <v>26</v>
      </c>
      <c r="E668" s="200"/>
      <c r="F668" s="535">
        <v>0</v>
      </c>
      <c r="G668" s="534">
        <v>0</v>
      </c>
      <c r="H668" s="536">
        <v>0</v>
      </c>
      <c r="I668" s="26"/>
      <c r="J668" s="26"/>
      <c r="K668" s="26"/>
      <c r="L668" s="38"/>
    </row>
    <row r="669" spans="1:12" ht="18" customHeight="1">
      <c r="A669" s="530"/>
      <c r="B669" s="357" t="s">
        <v>26</v>
      </c>
      <c r="C669" s="358" t="s">
        <v>26</v>
      </c>
      <c r="D669" s="359" t="s">
        <v>26</v>
      </c>
      <c r="E669" s="200"/>
      <c r="F669" s="535">
        <v>0</v>
      </c>
      <c r="G669" s="534">
        <v>0</v>
      </c>
      <c r="H669" s="536">
        <v>0</v>
      </c>
      <c r="I669" s="26"/>
      <c r="J669" s="26"/>
      <c r="K669" s="26"/>
      <c r="L669" s="38"/>
    </row>
    <row r="670" spans="1:12" ht="18" customHeight="1">
      <c r="A670" s="532"/>
      <c r="B670" s="434" t="s">
        <v>40</v>
      </c>
      <c r="C670" s="435"/>
      <c r="D670" s="436"/>
      <c r="E670" s="201"/>
      <c r="F670" s="535">
        <f>F667</f>
        <v>85300</v>
      </c>
      <c r="G670" s="534">
        <v>18300</v>
      </c>
      <c r="H670" s="536">
        <v>0</v>
      </c>
      <c r="I670" s="26"/>
      <c r="J670" s="26"/>
      <c r="K670" s="26"/>
      <c r="L670" s="38"/>
    </row>
    <row r="671" spans="1:12" ht="18" customHeight="1" hidden="1">
      <c r="A671" s="22"/>
      <c r="B671" s="67"/>
      <c r="C671" s="68"/>
      <c r="D671" s="68"/>
      <c r="E671" s="69"/>
      <c r="F671" s="3"/>
      <c r="G671" s="3"/>
      <c r="H671" s="3"/>
      <c r="I671" s="70"/>
      <c r="J671" s="71"/>
      <c r="K671" s="71"/>
      <c r="L671" s="38"/>
    </row>
    <row r="672" spans="1:12" ht="18" customHeight="1">
      <c r="A672" s="205"/>
      <c r="B672" s="190" t="s">
        <v>42</v>
      </c>
      <c r="C672" s="191"/>
      <c r="D672" s="192"/>
      <c r="E672" s="205">
        <v>103</v>
      </c>
      <c r="F672" s="161">
        <v>1431700</v>
      </c>
      <c r="G672" s="161">
        <v>154106</v>
      </c>
      <c r="H672" s="161">
        <f>H676</f>
        <v>0</v>
      </c>
      <c r="I672" s="330"/>
      <c r="J672" s="331"/>
      <c r="K672" s="331"/>
      <c r="L672" s="332"/>
    </row>
    <row r="673" spans="1:12" ht="12.75">
      <c r="A673" s="206"/>
      <c r="B673" s="193"/>
      <c r="C673" s="194"/>
      <c r="D673" s="195"/>
      <c r="E673" s="206"/>
      <c r="F673" s="161">
        <v>0</v>
      </c>
      <c r="G673" s="161">
        <f>G677</f>
        <v>0</v>
      </c>
      <c r="H673" s="161">
        <f>H677</f>
        <v>0</v>
      </c>
      <c r="I673" s="333"/>
      <c r="J673" s="334"/>
      <c r="K673" s="334"/>
      <c r="L673" s="335"/>
    </row>
    <row r="674" spans="1:12" ht="12.75">
      <c r="A674" s="206"/>
      <c r="B674" s="196"/>
      <c r="C674" s="197"/>
      <c r="D674" s="198"/>
      <c r="E674" s="206"/>
      <c r="F674" s="161">
        <v>0</v>
      </c>
      <c r="G674" s="161"/>
      <c r="H674" s="161">
        <f>H678</f>
        <v>0</v>
      </c>
      <c r="I674" s="333"/>
      <c r="J674" s="334"/>
      <c r="K674" s="334"/>
      <c r="L674" s="335"/>
    </row>
    <row r="675" spans="1:12" ht="12.75">
      <c r="A675" s="207"/>
      <c r="B675" s="215" t="s">
        <v>18</v>
      </c>
      <c r="C675" s="216"/>
      <c r="D675" s="217"/>
      <c r="E675" s="206"/>
      <c r="F675" s="161">
        <f>SUM(F672:F674)</f>
        <v>1431700</v>
      </c>
      <c r="G675" s="161">
        <f>SUM(G672:G674)</f>
        <v>154106</v>
      </c>
      <c r="H675" s="161">
        <f>H688</f>
        <v>0</v>
      </c>
      <c r="I675" s="336"/>
      <c r="J675" s="337"/>
      <c r="K675" s="337"/>
      <c r="L675" s="338"/>
    </row>
    <row r="676" spans="1:12" ht="30.75" customHeight="1">
      <c r="A676" s="348" t="s">
        <v>27</v>
      </c>
      <c r="B676" s="184" t="s">
        <v>94</v>
      </c>
      <c r="C676" s="257" t="s">
        <v>51</v>
      </c>
      <c r="D676" s="305">
        <v>41921</v>
      </c>
      <c r="E676" s="206"/>
      <c r="F676" s="162">
        <v>47000</v>
      </c>
      <c r="G676" s="162">
        <v>14000</v>
      </c>
      <c r="H676" s="162">
        <v>0</v>
      </c>
      <c r="I676" s="324"/>
      <c r="J676" s="324"/>
      <c r="K676" s="324"/>
      <c r="L676" s="345" t="s">
        <v>157</v>
      </c>
    </row>
    <row r="677" spans="1:12" ht="35.25" customHeight="1">
      <c r="A677" s="349"/>
      <c r="B677" s="325"/>
      <c r="C677" s="327"/>
      <c r="D677" s="327"/>
      <c r="E677" s="206"/>
      <c r="F677" s="162">
        <v>0</v>
      </c>
      <c r="G677" s="162">
        <v>0</v>
      </c>
      <c r="H677" s="162">
        <v>0</v>
      </c>
      <c r="I677" s="324"/>
      <c r="J677" s="324"/>
      <c r="K677" s="324"/>
      <c r="L677" s="346"/>
    </row>
    <row r="678" spans="1:12" ht="33" customHeight="1">
      <c r="A678" s="350"/>
      <c r="B678" s="326"/>
      <c r="C678" s="328"/>
      <c r="D678" s="328"/>
      <c r="E678" s="206"/>
      <c r="F678" s="162">
        <v>0</v>
      </c>
      <c r="G678" s="162">
        <v>0</v>
      </c>
      <c r="H678" s="162">
        <v>0</v>
      </c>
      <c r="I678" s="324"/>
      <c r="J678" s="324"/>
      <c r="K678" s="324"/>
      <c r="L678" s="347"/>
    </row>
    <row r="679" spans="1:12" ht="33" customHeight="1">
      <c r="A679" s="348" t="s">
        <v>241</v>
      </c>
      <c r="B679" s="184" t="s">
        <v>242</v>
      </c>
      <c r="C679" s="257" t="s">
        <v>212</v>
      </c>
      <c r="D679" s="305">
        <v>42514</v>
      </c>
      <c r="E679" s="206"/>
      <c r="F679" s="162">
        <v>5300</v>
      </c>
      <c r="G679" s="162">
        <v>5300</v>
      </c>
      <c r="H679" s="162">
        <v>0</v>
      </c>
      <c r="I679" s="324"/>
      <c r="J679" s="324"/>
      <c r="K679" s="324"/>
      <c r="L679" s="345" t="s">
        <v>243</v>
      </c>
    </row>
    <row r="680" spans="1:12" ht="33" customHeight="1">
      <c r="A680" s="349"/>
      <c r="B680" s="325"/>
      <c r="C680" s="327"/>
      <c r="D680" s="327"/>
      <c r="E680" s="206"/>
      <c r="F680" s="162">
        <v>0</v>
      </c>
      <c r="G680" s="162">
        <v>0</v>
      </c>
      <c r="H680" s="162">
        <v>0</v>
      </c>
      <c r="I680" s="324"/>
      <c r="J680" s="324"/>
      <c r="K680" s="324"/>
      <c r="L680" s="346"/>
    </row>
    <row r="681" spans="1:12" ht="12.75">
      <c r="A681" s="350"/>
      <c r="B681" s="326"/>
      <c r="C681" s="328"/>
      <c r="D681" s="328"/>
      <c r="E681" s="206"/>
      <c r="F681" s="162">
        <v>0</v>
      </c>
      <c r="G681" s="162">
        <v>0</v>
      </c>
      <c r="H681" s="162">
        <v>0</v>
      </c>
      <c r="I681" s="324"/>
      <c r="J681" s="324"/>
      <c r="K681" s="324"/>
      <c r="L681" s="347"/>
    </row>
    <row r="682" spans="1:12" ht="12.75">
      <c r="A682" s="348" t="s">
        <v>244</v>
      </c>
      <c r="B682" s="184" t="s">
        <v>245</v>
      </c>
      <c r="C682" s="257" t="s">
        <v>212</v>
      </c>
      <c r="D682" s="305">
        <v>42537</v>
      </c>
      <c r="E682" s="206"/>
      <c r="F682" s="162">
        <v>16700</v>
      </c>
      <c r="G682" s="162">
        <v>16700</v>
      </c>
      <c r="H682" s="162">
        <v>0</v>
      </c>
      <c r="I682" s="324"/>
      <c r="J682" s="324"/>
      <c r="K682" s="324"/>
      <c r="L682" s="345" t="s">
        <v>246</v>
      </c>
    </row>
    <row r="683" spans="1:12" ht="52.5" customHeight="1">
      <c r="A683" s="349"/>
      <c r="B683" s="325"/>
      <c r="C683" s="327"/>
      <c r="D683" s="327"/>
      <c r="E683" s="206"/>
      <c r="F683" s="162">
        <v>0</v>
      </c>
      <c r="G683" s="162">
        <v>0</v>
      </c>
      <c r="H683" s="162">
        <v>0</v>
      </c>
      <c r="I683" s="324"/>
      <c r="J683" s="324"/>
      <c r="K683" s="324"/>
      <c r="L683" s="346"/>
    </row>
    <row r="684" spans="1:12" ht="48.75" customHeight="1">
      <c r="A684" s="350"/>
      <c r="B684" s="326"/>
      <c r="C684" s="328"/>
      <c r="D684" s="328"/>
      <c r="E684" s="206"/>
      <c r="F684" s="162">
        <v>0</v>
      </c>
      <c r="G684" s="162">
        <v>0</v>
      </c>
      <c r="H684" s="162">
        <v>0</v>
      </c>
      <c r="I684" s="324"/>
      <c r="J684" s="324"/>
      <c r="K684" s="324"/>
      <c r="L684" s="347"/>
    </row>
    <row r="685" spans="1:12" ht="12.75">
      <c r="A685" s="348" t="s">
        <v>247</v>
      </c>
      <c r="B685" s="184" t="s">
        <v>248</v>
      </c>
      <c r="C685" s="257" t="s">
        <v>212</v>
      </c>
      <c r="D685" s="305">
        <v>42514</v>
      </c>
      <c r="E685" s="206"/>
      <c r="F685" s="162">
        <v>8000</v>
      </c>
      <c r="G685" s="162">
        <v>8000</v>
      </c>
      <c r="H685" s="162">
        <v>0</v>
      </c>
      <c r="I685" s="324"/>
      <c r="J685" s="324"/>
      <c r="K685" s="324"/>
      <c r="L685" s="345" t="s">
        <v>249</v>
      </c>
    </row>
    <row r="686" spans="1:12" ht="66" customHeight="1">
      <c r="A686" s="349"/>
      <c r="B686" s="325"/>
      <c r="C686" s="327"/>
      <c r="D686" s="327"/>
      <c r="E686" s="206"/>
      <c r="F686" s="162">
        <v>0</v>
      </c>
      <c r="G686" s="162">
        <v>0</v>
      </c>
      <c r="H686" s="162">
        <v>0</v>
      </c>
      <c r="I686" s="324"/>
      <c r="J686" s="324"/>
      <c r="K686" s="324"/>
      <c r="L686" s="346"/>
    </row>
    <row r="687" spans="1:12" ht="51" customHeight="1">
      <c r="A687" s="350"/>
      <c r="B687" s="326"/>
      <c r="C687" s="328"/>
      <c r="D687" s="328"/>
      <c r="E687" s="206"/>
      <c r="F687" s="162">
        <v>0</v>
      </c>
      <c r="G687" s="162">
        <v>0</v>
      </c>
      <c r="H687" s="162">
        <v>0</v>
      </c>
      <c r="I687" s="324"/>
      <c r="J687" s="324"/>
      <c r="K687" s="324"/>
      <c r="L687" s="347"/>
    </row>
    <row r="688" spans="1:12" ht="33" customHeight="1">
      <c r="A688" s="479"/>
      <c r="B688" s="163" t="s">
        <v>96</v>
      </c>
      <c r="C688" s="479"/>
      <c r="D688" s="482"/>
      <c r="E688" s="206"/>
      <c r="F688" s="178" t="s">
        <v>95</v>
      </c>
      <c r="G688" s="161">
        <f>G672-G676-G679-G682-G685</f>
        <v>110106</v>
      </c>
      <c r="H688" s="162"/>
      <c r="I688" s="324"/>
      <c r="J688" s="324"/>
      <c r="K688" s="324"/>
      <c r="L688" s="324"/>
    </row>
    <row r="689" spans="1:12" ht="33" customHeight="1">
      <c r="A689" s="480"/>
      <c r="B689" s="96"/>
      <c r="C689" s="325"/>
      <c r="D689" s="325"/>
      <c r="E689" s="206"/>
      <c r="F689" s="162">
        <v>0</v>
      </c>
      <c r="G689" s="162">
        <f>G673-Y673</f>
        <v>0</v>
      </c>
      <c r="H689" s="162">
        <v>0</v>
      </c>
      <c r="I689" s="324"/>
      <c r="J689" s="324"/>
      <c r="K689" s="324"/>
      <c r="L689" s="324"/>
    </row>
    <row r="690" spans="1:12" ht="33" customHeight="1">
      <c r="A690" s="481"/>
      <c r="B690" s="98"/>
      <c r="C690" s="326"/>
      <c r="D690" s="326"/>
      <c r="E690" s="206"/>
      <c r="F690" s="162">
        <v>0</v>
      </c>
      <c r="G690" s="162">
        <f>G674-Y674</f>
        <v>0</v>
      </c>
      <c r="H690" s="162">
        <v>0</v>
      </c>
      <c r="I690" s="324"/>
      <c r="J690" s="324"/>
      <c r="K690" s="324"/>
      <c r="L690" s="324"/>
    </row>
    <row r="691" spans="1:12" ht="12.75">
      <c r="A691" s="173"/>
      <c r="B691" s="98"/>
      <c r="C691" s="79"/>
      <c r="D691" s="164"/>
      <c r="E691" s="207"/>
      <c r="F691" s="162">
        <v>0</v>
      </c>
      <c r="G691" s="162">
        <f>G674-Y674</f>
        <v>0</v>
      </c>
      <c r="H691" s="162">
        <v>0</v>
      </c>
      <c r="I691" s="78"/>
      <c r="J691" s="78"/>
      <c r="K691" s="78"/>
      <c r="L691" s="78"/>
    </row>
    <row r="692" spans="1:12" ht="38.25" customHeight="1">
      <c r="A692" s="8" t="s">
        <v>229</v>
      </c>
      <c r="B692" s="539" t="s">
        <v>230</v>
      </c>
      <c r="C692" s="539"/>
      <c r="D692" s="539"/>
      <c r="E692" s="539"/>
      <c r="F692" s="539"/>
      <c r="G692" s="539"/>
      <c r="H692" s="539"/>
      <c r="I692" s="539"/>
      <c r="J692" s="539"/>
      <c r="K692" s="539"/>
      <c r="L692" s="539"/>
    </row>
    <row r="693" spans="1:12" ht="18" customHeight="1">
      <c r="A693" s="537"/>
      <c r="B693" s="387" t="s">
        <v>127</v>
      </c>
      <c r="C693" s="387"/>
      <c r="D693" s="387"/>
      <c r="E693" s="387"/>
      <c r="F693" s="387"/>
      <c r="G693" s="11"/>
      <c r="H693" s="11"/>
      <c r="I693" s="388" t="s">
        <v>300</v>
      </c>
      <c r="J693" s="388"/>
      <c r="K693" s="388"/>
      <c r="L693" s="388"/>
    </row>
    <row r="694" spans="1:12" ht="18" customHeight="1">
      <c r="A694" s="537"/>
      <c r="B694" s="387"/>
      <c r="C694" s="387"/>
      <c r="D694" s="387"/>
      <c r="E694" s="387"/>
      <c r="F694" s="387"/>
      <c r="G694" s="538"/>
      <c r="H694" s="11"/>
      <c r="I694" s="388"/>
      <c r="J694" s="388"/>
      <c r="K694" s="388"/>
      <c r="L694" s="388"/>
    </row>
  </sheetData>
  <sheetProtection/>
  <mergeCells count="624">
    <mergeCell ref="B663:D665"/>
    <mergeCell ref="A663:A666"/>
    <mergeCell ref="A667:A670"/>
    <mergeCell ref="A460:A463"/>
    <mergeCell ref="B460:D462"/>
    <mergeCell ref="B463:D463"/>
    <mergeCell ref="A464:A467"/>
    <mergeCell ref="B464:D466"/>
    <mergeCell ref="B467:D467"/>
    <mergeCell ref="A456:A459"/>
    <mergeCell ref="B456:D458"/>
    <mergeCell ref="I456:L459"/>
    <mergeCell ref="B459:D459"/>
    <mergeCell ref="I460:L463"/>
    <mergeCell ref="I464:L467"/>
    <mergeCell ref="E378:E467"/>
    <mergeCell ref="A448:A451"/>
    <mergeCell ref="B448:D450"/>
    <mergeCell ref="B451:D451"/>
    <mergeCell ref="A443:A446"/>
    <mergeCell ref="B443:D445"/>
    <mergeCell ref="I443:L446"/>
    <mergeCell ref="B446:D446"/>
    <mergeCell ref="I448:L451"/>
    <mergeCell ref="I452:L455"/>
    <mergeCell ref="A452:A455"/>
    <mergeCell ref="B452:D454"/>
    <mergeCell ref="B455:D455"/>
    <mergeCell ref="L432:L434"/>
    <mergeCell ref="A435:A438"/>
    <mergeCell ref="B435:D437"/>
    <mergeCell ref="B438:D438"/>
    <mergeCell ref="A439:A442"/>
    <mergeCell ref="B439:D441"/>
    <mergeCell ref="I439:L442"/>
    <mergeCell ref="B442:D442"/>
    <mergeCell ref="B432:B434"/>
    <mergeCell ref="C432:C434"/>
    <mergeCell ref="D425:D427"/>
    <mergeCell ref="I432:I434"/>
    <mergeCell ref="J432:J434"/>
    <mergeCell ref="K432:K434"/>
    <mergeCell ref="I425:I427"/>
    <mergeCell ref="J425:J427"/>
    <mergeCell ref="K425:K427"/>
    <mergeCell ref="L418:L420"/>
    <mergeCell ref="L425:L427"/>
    <mergeCell ref="A428:A431"/>
    <mergeCell ref="B428:D430"/>
    <mergeCell ref="B431:D431"/>
    <mergeCell ref="A421:A427"/>
    <mergeCell ref="B421:D423"/>
    <mergeCell ref="B424:D424"/>
    <mergeCell ref="B425:B427"/>
    <mergeCell ref="C425:C427"/>
    <mergeCell ref="B418:B420"/>
    <mergeCell ref="C418:C420"/>
    <mergeCell ref="D418:D420"/>
    <mergeCell ref="I418:I420"/>
    <mergeCell ref="J418:J420"/>
    <mergeCell ref="K418:K420"/>
    <mergeCell ref="L412:L414"/>
    <mergeCell ref="B415:B417"/>
    <mergeCell ref="C415:C417"/>
    <mergeCell ref="D415:D417"/>
    <mergeCell ref="I415:I417"/>
    <mergeCell ref="J415:J417"/>
    <mergeCell ref="K415:K417"/>
    <mergeCell ref="L415:L417"/>
    <mergeCell ref="A408:A414"/>
    <mergeCell ref="B408:D410"/>
    <mergeCell ref="B411:D411"/>
    <mergeCell ref="B412:B414"/>
    <mergeCell ref="C412:C414"/>
    <mergeCell ref="D412:D414"/>
    <mergeCell ref="A402:A404"/>
    <mergeCell ref="B402:B404"/>
    <mergeCell ref="C402:C404"/>
    <mergeCell ref="D402:D404"/>
    <mergeCell ref="L402:L404"/>
    <mergeCell ref="A405:A407"/>
    <mergeCell ref="B405:B407"/>
    <mergeCell ref="C405:C407"/>
    <mergeCell ref="D405:D407"/>
    <mergeCell ref="L405:L407"/>
    <mergeCell ref="A399:A401"/>
    <mergeCell ref="B399:B401"/>
    <mergeCell ref="C399:C401"/>
    <mergeCell ref="D399:D401"/>
    <mergeCell ref="L399:L401"/>
    <mergeCell ref="B396:B398"/>
    <mergeCell ref="C396:C398"/>
    <mergeCell ref="D396:D398"/>
    <mergeCell ref="I396:I398"/>
    <mergeCell ref="J688:J690"/>
    <mergeCell ref="K688:K690"/>
    <mergeCell ref="L688:L690"/>
    <mergeCell ref="J396:J398"/>
    <mergeCell ref="K396:K398"/>
    <mergeCell ref="C393:C395"/>
    <mergeCell ref="D393:D395"/>
    <mergeCell ref="I393:I395"/>
    <mergeCell ref="J393:J395"/>
    <mergeCell ref="K393:K395"/>
    <mergeCell ref="L682:L684"/>
    <mergeCell ref="A685:A687"/>
    <mergeCell ref="B685:B687"/>
    <mergeCell ref="C685:C687"/>
    <mergeCell ref="D685:D687"/>
    <mergeCell ref="I685:I687"/>
    <mergeCell ref="J685:J687"/>
    <mergeCell ref="K685:K687"/>
    <mergeCell ref="L685:L687"/>
    <mergeCell ref="J679:J681"/>
    <mergeCell ref="K679:K681"/>
    <mergeCell ref="L679:L681"/>
    <mergeCell ref="A682:A684"/>
    <mergeCell ref="B682:B684"/>
    <mergeCell ref="C682:C684"/>
    <mergeCell ref="D682:D684"/>
    <mergeCell ref="I682:I684"/>
    <mergeCell ref="J682:J684"/>
    <mergeCell ref="K682:K684"/>
    <mergeCell ref="A679:A681"/>
    <mergeCell ref="B679:B681"/>
    <mergeCell ref="C679:C681"/>
    <mergeCell ref="D679:D681"/>
    <mergeCell ref="I679:I681"/>
    <mergeCell ref="E672:E691"/>
    <mergeCell ref="A688:A690"/>
    <mergeCell ref="C688:C690"/>
    <mergeCell ref="D688:D690"/>
    <mergeCell ref="I688:I690"/>
    <mergeCell ref="B22:E22"/>
    <mergeCell ref="B11:E14"/>
    <mergeCell ref="B19:E21"/>
    <mergeCell ref="I19:I21"/>
    <mergeCell ref="J19:J21"/>
    <mergeCell ref="K19:K21"/>
    <mergeCell ref="K649:K651"/>
    <mergeCell ref="L649:L651"/>
    <mergeCell ref="K652:K654"/>
    <mergeCell ref="L652:L654"/>
    <mergeCell ref="I655:L658"/>
    <mergeCell ref="L19:L21"/>
    <mergeCell ref="L396:L398"/>
    <mergeCell ref="I412:I414"/>
    <mergeCell ref="J412:J414"/>
    <mergeCell ref="K412:K414"/>
    <mergeCell ref="K640:K642"/>
    <mergeCell ref="L640:L642"/>
    <mergeCell ref="K643:K645"/>
    <mergeCell ref="L643:L645"/>
    <mergeCell ref="K646:K648"/>
    <mergeCell ref="L646:L648"/>
    <mergeCell ref="I606:I608"/>
    <mergeCell ref="J606:J608"/>
    <mergeCell ref="L606:L608"/>
    <mergeCell ref="B643:D645"/>
    <mergeCell ref="L609:L611"/>
    <mergeCell ref="L618:L620"/>
    <mergeCell ref="L621:L623"/>
    <mergeCell ref="L625:L628"/>
    <mergeCell ref="K637:K639"/>
    <mergeCell ref="L637:L639"/>
    <mergeCell ref="I603:I605"/>
    <mergeCell ref="J603:J605"/>
    <mergeCell ref="K603:K605"/>
    <mergeCell ref="L603:L605"/>
    <mergeCell ref="I600:I602"/>
    <mergeCell ref="K597:K599"/>
    <mergeCell ref="A547:A550"/>
    <mergeCell ref="A559:A562"/>
    <mergeCell ref="A563:A565"/>
    <mergeCell ref="B563:B565"/>
    <mergeCell ref="C563:C565"/>
    <mergeCell ref="I587:I589"/>
    <mergeCell ref="B558:D558"/>
    <mergeCell ref="D563:D565"/>
    <mergeCell ref="A566:A568"/>
    <mergeCell ref="B566:B568"/>
    <mergeCell ref="A551:A554"/>
    <mergeCell ref="B551:D553"/>
    <mergeCell ref="B554:D554"/>
    <mergeCell ref="A555:A558"/>
    <mergeCell ref="B555:D557"/>
    <mergeCell ref="C566:C568"/>
    <mergeCell ref="D566:D568"/>
    <mergeCell ref="J587:J589"/>
    <mergeCell ref="K587:K589"/>
    <mergeCell ref="L587:L589"/>
    <mergeCell ref="I594:I596"/>
    <mergeCell ref="K606:K608"/>
    <mergeCell ref="J594:J596"/>
    <mergeCell ref="K594:K596"/>
    <mergeCell ref="L594:L596"/>
    <mergeCell ref="I597:I599"/>
    <mergeCell ref="J597:J599"/>
    <mergeCell ref="J581:J583"/>
    <mergeCell ref="K581:K583"/>
    <mergeCell ref="I584:I586"/>
    <mergeCell ref="L572:L574"/>
    <mergeCell ref="L581:L583"/>
    <mergeCell ref="J584:J586"/>
    <mergeCell ref="K584:K586"/>
    <mergeCell ref="L584:L586"/>
    <mergeCell ref="L566:L568"/>
    <mergeCell ref="K569:K571"/>
    <mergeCell ref="L569:L571"/>
    <mergeCell ref="A603:A605"/>
    <mergeCell ref="B603:B605"/>
    <mergeCell ref="C603:C605"/>
    <mergeCell ref="I572:I574"/>
    <mergeCell ref="J572:J574"/>
    <mergeCell ref="K572:K574"/>
    <mergeCell ref="I581:I583"/>
    <mergeCell ref="L563:L565"/>
    <mergeCell ref="K566:K568"/>
    <mergeCell ref="A672:A675"/>
    <mergeCell ref="A659:A662"/>
    <mergeCell ref="B670:D670"/>
    <mergeCell ref="B662:D662"/>
    <mergeCell ref="B672:D674"/>
    <mergeCell ref="B675:D675"/>
    <mergeCell ref="B666:D666"/>
    <mergeCell ref="J563:J565"/>
    <mergeCell ref="I566:I568"/>
    <mergeCell ref="J566:J568"/>
    <mergeCell ref="I569:I571"/>
    <mergeCell ref="J569:J571"/>
    <mergeCell ref="K563:K565"/>
    <mergeCell ref="A378:A381"/>
    <mergeCell ref="A488:A491"/>
    <mergeCell ref="B488:D490"/>
    <mergeCell ref="A492:A495"/>
    <mergeCell ref="E484:E538"/>
    <mergeCell ref="B381:D381"/>
    <mergeCell ref="A386:A388"/>
    <mergeCell ref="D386:D388"/>
    <mergeCell ref="A389:A392"/>
    <mergeCell ref="B389:D391"/>
    <mergeCell ref="B70:D73"/>
    <mergeCell ref="B393:B395"/>
    <mergeCell ref="K61:K64"/>
    <mergeCell ref="L61:L64"/>
    <mergeCell ref="I63:I64"/>
    <mergeCell ref="J65:J68"/>
    <mergeCell ref="I61:I62"/>
    <mergeCell ref="L393:L395"/>
    <mergeCell ref="L386:L388"/>
    <mergeCell ref="J61:J64"/>
    <mergeCell ref="I65:I66"/>
    <mergeCell ref="K65:K68"/>
    <mergeCell ref="K57:K60"/>
    <mergeCell ref="L57:L60"/>
    <mergeCell ref="I59:I60"/>
    <mergeCell ref="L65:L68"/>
    <mergeCell ref="I67:I68"/>
    <mergeCell ref="I57:I58"/>
    <mergeCell ref="J57:J60"/>
    <mergeCell ref="A65:A68"/>
    <mergeCell ref="B65:B68"/>
    <mergeCell ref="C65:C68"/>
    <mergeCell ref="D65:D68"/>
    <mergeCell ref="E65:E68"/>
    <mergeCell ref="E61:E64"/>
    <mergeCell ref="A61:A64"/>
    <mergeCell ref="K53:K56"/>
    <mergeCell ref="I47:I48"/>
    <mergeCell ref="K45:K48"/>
    <mergeCell ref="I45:I46"/>
    <mergeCell ref="K49:K52"/>
    <mergeCell ref="L53:L56"/>
    <mergeCell ref="I55:I56"/>
    <mergeCell ref="I49:I50"/>
    <mergeCell ref="I51:I52"/>
    <mergeCell ref="L49:L52"/>
    <mergeCell ref="A49:A52"/>
    <mergeCell ref="B49:B52"/>
    <mergeCell ref="C49:C52"/>
    <mergeCell ref="D49:D52"/>
    <mergeCell ref="E49:E52"/>
    <mergeCell ref="A57:A60"/>
    <mergeCell ref="B57:B60"/>
    <mergeCell ref="C57:C59"/>
    <mergeCell ref="D57:D59"/>
    <mergeCell ref="E57:E59"/>
    <mergeCell ref="D45:D48"/>
    <mergeCell ref="E45:E48"/>
    <mergeCell ref="B61:B64"/>
    <mergeCell ref="C61:C64"/>
    <mergeCell ref="D53:D56"/>
    <mergeCell ref="E53:E56"/>
    <mergeCell ref="B53:B56"/>
    <mergeCell ref="K496:K498"/>
    <mergeCell ref="K543:K546"/>
    <mergeCell ref="L543:L546"/>
    <mergeCell ref="J543:J546"/>
    <mergeCell ref="J496:J498"/>
    <mergeCell ref="L499:L501"/>
    <mergeCell ref="K502:K504"/>
    <mergeCell ref="L502:L504"/>
    <mergeCell ref="L496:L498"/>
    <mergeCell ref="K505:K507"/>
    <mergeCell ref="E5:E9"/>
    <mergeCell ref="B18:E18"/>
    <mergeCell ref="L5:L9"/>
    <mergeCell ref="I5:I7"/>
    <mergeCell ref="A15:A17"/>
    <mergeCell ref="K5:K9"/>
    <mergeCell ref="B693:F694"/>
    <mergeCell ref="I693:L694"/>
    <mergeCell ref="K15:K17"/>
    <mergeCell ref="E41:E43"/>
    <mergeCell ref="I28:L31"/>
    <mergeCell ref="L15:L17"/>
    <mergeCell ref="J15:J17"/>
    <mergeCell ref="B15:E17"/>
    <mergeCell ref="L45:L48"/>
    <mergeCell ref="A23:L23"/>
    <mergeCell ref="A2:L2"/>
    <mergeCell ref="A3:L3"/>
    <mergeCell ref="C4:K4"/>
    <mergeCell ref="J5:J9"/>
    <mergeCell ref="A5:A9"/>
    <mergeCell ref="I15:I17"/>
    <mergeCell ref="D5:D9"/>
    <mergeCell ref="B5:B9"/>
    <mergeCell ref="C5:C9"/>
    <mergeCell ref="F5:H5"/>
    <mergeCell ref="I41:L44"/>
    <mergeCell ref="A41:A44"/>
    <mergeCell ref="B41:D43"/>
    <mergeCell ref="A53:A56"/>
    <mergeCell ref="C53:C56"/>
    <mergeCell ref="J45:J48"/>
    <mergeCell ref="A45:A48"/>
    <mergeCell ref="B45:B48"/>
    <mergeCell ref="J49:J52"/>
    <mergeCell ref="C45:C48"/>
    <mergeCell ref="A24:A27"/>
    <mergeCell ref="I24:L27"/>
    <mergeCell ref="K32:K34"/>
    <mergeCell ref="L32:L34"/>
    <mergeCell ref="E32:E34"/>
    <mergeCell ref="A28:A31"/>
    <mergeCell ref="A32:A34"/>
    <mergeCell ref="C32:C34"/>
    <mergeCell ref="J32:J34"/>
    <mergeCell ref="I32:I34"/>
    <mergeCell ref="B24:E26"/>
    <mergeCell ref="B27:E27"/>
    <mergeCell ref="B28:E30"/>
    <mergeCell ref="B31:E31"/>
    <mergeCell ref="B32:B34"/>
    <mergeCell ref="D32:D34"/>
    <mergeCell ref="J676:J678"/>
    <mergeCell ref="D676:D678"/>
    <mergeCell ref="A676:A678"/>
    <mergeCell ref="C496:C498"/>
    <mergeCell ref="D496:D498"/>
    <mergeCell ref="I496:I498"/>
    <mergeCell ref="A496:A498"/>
    <mergeCell ref="A499:A501"/>
    <mergeCell ref="A543:A546"/>
    <mergeCell ref="B667:D669"/>
    <mergeCell ref="B44:D44"/>
    <mergeCell ref="B692:L692"/>
    <mergeCell ref="K676:K678"/>
    <mergeCell ref="L676:L678"/>
    <mergeCell ref="C676:C678"/>
    <mergeCell ref="E543:E545"/>
    <mergeCell ref="E652:E654"/>
    <mergeCell ref="E655:E657"/>
    <mergeCell ref="I563:I565"/>
    <mergeCell ref="B676:B678"/>
    <mergeCell ref="I672:L675"/>
    <mergeCell ref="A75:A78"/>
    <mergeCell ref="B378:D380"/>
    <mergeCell ref="D35:D37"/>
    <mergeCell ref="I35:I37"/>
    <mergeCell ref="J35:J37"/>
    <mergeCell ref="B75:D78"/>
    <mergeCell ref="J53:J56"/>
    <mergeCell ref="D61:D64"/>
    <mergeCell ref="J38:J40"/>
    <mergeCell ref="A484:A487"/>
    <mergeCell ref="K35:K37"/>
    <mergeCell ref="L35:L37"/>
    <mergeCell ref="B492:D494"/>
    <mergeCell ref="B385:D385"/>
    <mergeCell ref="I676:I678"/>
    <mergeCell ref="B35:B37"/>
    <mergeCell ref="C35:C37"/>
    <mergeCell ref="I53:I54"/>
    <mergeCell ref="J555:J557"/>
    <mergeCell ref="B382:D384"/>
    <mergeCell ref="B496:B498"/>
    <mergeCell ref="B495:D495"/>
    <mergeCell ref="B484:D486"/>
    <mergeCell ref="B487:D487"/>
    <mergeCell ref="B491:D491"/>
    <mergeCell ref="B392:D392"/>
    <mergeCell ref="D432:D434"/>
    <mergeCell ref="B386:B388"/>
    <mergeCell ref="C386:C388"/>
    <mergeCell ref="B543:D545"/>
    <mergeCell ref="I543:I546"/>
    <mergeCell ref="B559:D561"/>
    <mergeCell ref="B562:D562"/>
    <mergeCell ref="B547:D549"/>
    <mergeCell ref="B550:D550"/>
    <mergeCell ref="E551:E553"/>
    <mergeCell ref="I555:I557"/>
    <mergeCell ref="B546:D546"/>
    <mergeCell ref="I561:I562"/>
    <mergeCell ref="K499:K501"/>
    <mergeCell ref="K38:K40"/>
    <mergeCell ref="L38:L40"/>
    <mergeCell ref="A38:A40"/>
    <mergeCell ref="B38:B40"/>
    <mergeCell ref="C38:C40"/>
    <mergeCell ref="D38:D40"/>
    <mergeCell ref="E38:E40"/>
    <mergeCell ref="I38:I40"/>
    <mergeCell ref="A382:A385"/>
    <mergeCell ref="J502:J504"/>
    <mergeCell ref="B499:B501"/>
    <mergeCell ref="C499:C501"/>
    <mergeCell ref="D499:D501"/>
    <mergeCell ref="I499:I501"/>
    <mergeCell ref="J499:J501"/>
    <mergeCell ref="B505:B507"/>
    <mergeCell ref="C505:C507"/>
    <mergeCell ref="D505:D507"/>
    <mergeCell ref="I505:I507"/>
    <mergeCell ref="J505:J507"/>
    <mergeCell ref="A502:A504"/>
    <mergeCell ref="B502:B504"/>
    <mergeCell ref="C502:C504"/>
    <mergeCell ref="D502:D504"/>
    <mergeCell ref="I502:I504"/>
    <mergeCell ref="L505:L507"/>
    <mergeCell ref="A508:A510"/>
    <mergeCell ref="B508:B510"/>
    <mergeCell ref="C508:C510"/>
    <mergeCell ref="D508:D510"/>
    <mergeCell ref="I508:I510"/>
    <mergeCell ref="J508:J510"/>
    <mergeCell ref="K508:K510"/>
    <mergeCell ref="L508:L510"/>
    <mergeCell ref="A505:A507"/>
    <mergeCell ref="A511:A513"/>
    <mergeCell ref="B511:B513"/>
    <mergeCell ref="C511:C513"/>
    <mergeCell ref="D511:D513"/>
    <mergeCell ref="I511:I513"/>
    <mergeCell ref="J511:J513"/>
    <mergeCell ref="K511:K513"/>
    <mergeCell ref="L511:L513"/>
    <mergeCell ref="A514:A516"/>
    <mergeCell ref="B514:B516"/>
    <mergeCell ref="C514:C516"/>
    <mergeCell ref="D514:D516"/>
    <mergeCell ref="I514:I516"/>
    <mergeCell ref="J514:J516"/>
    <mergeCell ref="K514:K516"/>
    <mergeCell ref="L514:L516"/>
    <mergeCell ref="K521:K523"/>
    <mergeCell ref="L521:L523"/>
    <mergeCell ref="A524:A527"/>
    <mergeCell ref="B524:D526"/>
    <mergeCell ref="B527:D527"/>
    <mergeCell ref="A517:A520"/>
    <mergeCell ref="B517:D519"/>
    <mergeCell ref="B520:D520"/>
    <mergeCell ref="A521:A523"/>
    <mergeCell ref="B521:B523"/>
    <mergeCell ref="C528:C530"/>
    <mergeCell ref="D528:D530"/>
    <mergeCell ref="I528:I530"/>
    <mergeCell ref="J528:J530"/>
    <mergeCell ref="I521:I523"/>
    <mergeCell ref="J521:J523"/>
    <mergeCell ref="C521:C523"/>
    <mergeCell ref="D521:D523"/>
    <mergeCell ref="A535:A538"/>
    <mergeCell ref="B535:D537"/>
    <mergeCell ref="B538:D538"/>
    <mergeCell ref="K528:K530"/>
    <mergeCell ref="L528:L530"/>
    <mergeCell ref="A531:A534"/>
    <mergeCell ref="B531:D533"/>
    <mergeCell ref="B534:D534"/>
    <mergeCell ref="A528:A530"/>
    <mergeCell ref="B528:B530"/>
    <mergeCell ref="A569:A571"/>
    <mergeCell ref="B569:B571"/>
    <mergeCell ref="C569:C571"/>
    <mergeCell ref="D569:D571"/>
    <mergeCell ref="A572:A574"/>
    <mergeCell ref="B572:B574"/>
    <mergeCell ref="C572:C574"/>
    <mergeCell ref="D572:D574"/>
    <mergeCell ref="A581:A583"/>
    <mergeCell ref="B581:B583"/>
    <mergeCell ref="C581:C583"/>
    <mergeCell ref="D581:D583"/>
    <mergeCell ref="A584:A586"/>
    <mergeCell ref="B584:B586"/>
    <mergeCell ref="C584:C586"/>
    <mergeCell ref="D584:D586"/>
    <mergeCell ref="A587:A589"/>
    <mergeCell ref="B587:B589"/>
    <mergeCell ref="C587:C589"/>
    <mergeCell ref="D587:D589"/>
    <mergeCell ref="A590:A593"/>
    <mergeCell ref="B590:D592"/>
    <mergeCell ref="B593:D593"/>
    <mergeCell ref="A594:A596"/>
    <mergeCell ref="B594:B596"/>
    <mergeCell ref="C594:C596"/>
    <mergeCell ref="D594:D596"/>
    <mergeCell ref="A597:A599"/>
    <mergeCell ref="B597:B599"/>
    <mergeCell ref="C597:C599"/>
    <mergeCell ref="D597:D599"/>
    <mergeCell ref="A600:A602"/>
    <mergeCell ref="B600:B602"/>
    <mergeCell ref="C600:C602"/>
    <mergeCell ref="D600:D602"/>
    <mergeCell ref="A606:A608"/>
    <mergeCell ref="B606:B608"/>
    <mergeCell ref="C606:C608"/>
    <mergeCell ref="D606:D608"/>
    <mergeCell ref="D603:D605"/>
    <mergeCell ref="A609:A611"/>
    <mergeCell ref="B609:B611"/>
    <mergeCell ref="C609:C611"/>
    <mergeCell ref="D609:D611"/>
    <mergeCell ref="A612:A614"/>
    <mergeCell ref="B612:B614"/>
    <mergeCell ref="C612:C614"/>
    <mergeCell ref="D612:D614"/>
    <mergeCell ref="A615:A617"/>
    <mergeCell ref="B615:B617"/>
    <mergeCell ref="C615:C617"/>
    <mergeCell ref="D615:D617"/>
    <mergeCell ref="A618:A620"/>
    <mergeCell ref="B618:B620"/>
    <mergeCell ref="C618:C620"/>
    <mergeCell ref="D618:D620"/>
    <mergeCell ref="A621:A623"/>
    <mergeCell ref="B621:B623"/>
    <mergeCell ref="C621:C623"/>
    <mergeCell ref="D621:D623"/>
    <mergeCell ref="A625:A628"/>
    <mergeCell ref="B625:B628"/>
    <mergeCell ref="C625:C628"/>
    <mergeCell ref="D625:D628"/>
    <mergeCell ref="A629:A632"/>
    <mergeCell ref="B629:D631"/>
    <mergeCell ref="B632:D632"/>
    <mergeCell ref="A633:A636"/>
    <mergeCell ref="B633:D635"/>
    <mergeCell ref="B636:D636"/>
    <mergeCell ref="A652:A654"/>
    <mergeCell ref="B652:D654"/>
    <mergeCell ref="A655:A658"/>
    <mergeCell ref="B655:D657"/>
    <mergeCell ref="B658:D658"/>
    <mergeCell ref="A637:A639"/>
    <mergeCell ref="B637:D639"/>
    <mergeCell ref="A640:A642"/>
    <mergeCell ref="B640:D642"/>
    <mergeCell ref="A643:A645"/>
    <mergeCell ref="E637:E639"/>
    <mergeCell ref="E640:E642"/>
    <mergeCell ref="E643:E645"/>
    <mergeCell ref="E646:E648"/>
    <mergeCell ref="A649:A651"/>
    <mergeCell ref="B649:D651"/>
    <mergeCell ref="A646:A648"/>
    <mergeCell ref="B646:D648"/>
    <mergeCell ref="E70:E377"/>
    <mergeCell ref="B539:D541"/>
    <mergeCell ref="B542:D542"/>
    <mergeCell ref="E649:E651"/>
    <mergeCell ref="E584:E586"/>
    <mergeCell ref="E587:E589"/>
    <mergeCell ref="E609:E611"/>
    <mergeCell ref="E612:E614"/>
    <mergeCell ref="E615:E617"/>
    <mergeCell ref="E618:E620"/>
    <mergeCell ref="K558:K560"/>
    <mergeCell ref="B659:D661"/>
    <mergeCell ref="E659:E670"/>
    <mergeCell ref="E563:E565"/>
    <mergeCell ref="E566:E568"/>
    <mergeCell ref="E569:E571"/>
    <mergeCell ref="E572:E574"/>
    <mergeCell ref="E581:E583"/>
    <mergeCell ref="E621:E623"/>
    <mergeCell ref="E633:E635"/>
    <mergeCell ref="J561:J562"/>
    <mergeCell ref="K561:K562"/>
    <mergeCell ref="L555:L562"/>
    <mergeCell ref="I551:I554"/>
    <mergeCell ref="J551:J554"/>
    <mergeCell ref="K551:K554"/>
    <mergeCell ref="L551:L554"/>
    <mergeCell ref="K555:K557"/>
    <mergeCell ref="I558:I560"/>
    <mergeCell ref="J558:J560"/>
    <mergeCell ref="L633:L636"/>
    <mergeCell ref="L629:L632"/>
    <mergeCell ref="I590:I592"/>
    <mergeCell ref="J590:J592"/>
    <mergeCell ref="K590:K592"/>
    <mergeCell ref="L590:L592"/>
    <mergeCell ref="L597:L599"/>
    <mergeCell ref="J600:J602"/>
    <mergeCell ref="K600:K602"/>
    <mergeCell ref="L600:L602"/>
  </mergeCells>
  <printOptions horizontalCentered="1"/>
  <pageMargins left="0.7480314960629921" right="0.3937007874015748" top="0.5905511811023623" bottom="0.5905511811023623" header="0.11811023622047245" footer="0.1968503937007874"/>
  <pageSetup fitToHeight="0" fitToWidth="1" horizontalDpi="600" verticalDpi="600" orientation="landscape" paperSize="9" scale="56" r:id="rId1"/>
  <rowBreaks count="7" manualBreakCount="7">
    <brk id="33" max="11" man="1"/>
    <brk id="56" max="11" man="1"/>
    <brk id="490" max="11" man="1"/>
    <brk id="523" max="11" man="1"/>
    <brk id="561" max="11" man="1"/>
    <brk id="642" max="11" man="1"/>
    <brk id="67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Минтранс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KontalevaVA</dc:creator>
  <cp:keywords/>
  <dc:description/>
  <cp:lastModifiedBy>Яковлева Александра Алексеевна</cp:lastModifiedBy>
  <cp:lastPrinted>2016-07-28T15:14:12Z</cp:lastPrinted>
  <dcterms:created xsi:type="dcterms:W3CDTF">2008-10-10T09:06:20Z</dcterms:created>
  <dcterms:modified xsi:type="dcterms:W3CDTF">2016-07-28T15:14:24Z</dcterms:modified>
  <cp:category/>
  <cp:version/>
  <cp:contentType/>
  <cp:contentStatus/>
</cp:coreProperties>
</file>