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55" yWindow="105" windowWidth="17265" windowHeight="12660" activeTab="0"/>
  </bookViews>
  <sheets>
    <sheet name="Лист1" sheetId="1" r:id="rId1"/>
    <sheet name="Лист2" sheetId="2" r:id="rId2"/>
    <sheet name="Лист3" sheetId="3" r:id="rId3"/>
  </sheets>
  <definedNames>
    <definedName name="_xlnm._FilterDatabase" localSheetId="0" hidden="1">'Лист1'!$A$11:$P$39</definedName>
    <definedName name="OLE_LINK2" localSheetId="0">'Лист1'!#REF!</definedName>
    <definedName name="_xlnm.Print_Titles" localSheetId="0">'Лист1'!$6:$11</definedName>
    <definedName name="_xlnm.Print_Area" localSheetId="0">'Лист1'!$A$1:$K$581</definedName>
  </definedNames>
  <calcPr fullCalcOnLoad="1"/>
</workbook>
</file>

<file path=xl/sharedStrings.xml><?xml version="1.0" encoding="utf-8"?>
<sst xmlns="http://schemas.openxmlformats.org/spreadsheetml/2006/main" count="595" uniqueCount="292">
  <si>
    <t>852</t>
  </si>
  <si>
    <t>242</t>
  </si>
  <si>
    <t>244</t>
  </si>
  <si>
    <t xml:space="preserve">Форма № 5 </t>
  </si>
  <si>
    <t xml:space="preserve">тыс. рублей </t>
  </si>
  <si>
    <t>№ п/п</t>
  </si>
  <si>
    <t>Код вида расходов</t>
  </si>
  <si>
    <t>Период выполнения работ</t>
  </si>
  <si>
    <t>всего за период реализации мероприятия по источникам</t>
  </si>
  <si>
    <t xml:space="preserve"> федеральный бюджет</t>
  </si>
  <si>
    <t>федеральный бюджет</t>
  </si>
  <si>
    <t xml:space="preserve"> бюджеты субъектов РФ</t>
  </si>
  <si>
    <t>внебюджетные источники</t>
  </si>
  <si>
    <t>4</t>
  </si>
  <si>
    <t>5</t>
  </si>
  <si>
    <t>6</t>
  </si>
  <si>
    <t>8</t>
  </si>
  <si>
    <t>9</t>
  </si>
  <si>
    <t>2</t>
  </si>
  <si>
    <t>3</t>
  </si>
  <si>
    <t>10</t>
  </si>
  <si>
    <t>11</t>
  </si>
  <si>
    <t>ГРБС (код)</t>
  </si>
  <si>
    <t>Государственный заказчик-координатор ФЦП - Министерство транспорта Российской Федерации</t>
  </si>
  <si>
    <t xml:space="preserve">Cубсидии Государственной  компании "Российские  автомобильные дороги" на   осуществление деятельности   по организации строительства   и реконструкции   автомобильных дорог   Государственной компании
</t>
  </si>
  <si>
    <t>110</t>
  </si>
  <si>
    <t>1.</t>
  </si>
  <si>
    <t xml:space="preserve">всего по тематическому направлению </t>
  </si>
  <si>
    <t>1.1.</t>
  </si>
  <si>
    <t>111</t>
  </si>
  <si>
    <t>112</t>
  </si>
  <si>
    <t>2.</t>
  </si>
  <si>
    <t>3.</t>
  </si>
  <si>
    <t>851</t>
  </si>
  <si>
    <t>Расходы общепрограммного характера</t>
  </si>
  <si>
    <t xml:space="preserve">всего по мероприятию, тематическому направлению </t>
  </si>
  <si>
    <t>Содержание Федерального государственного учреждения "Дирекция государственного заказчика по реализации федеральной целевой программы "Модернизация транспортной системы России", г. Москва</t>
  </si>
  <si>
    <t>Расходы общепрограммного характера осуществляются в соответствии с Бюджетной сметой.</t>
  </si>
  <si>
    <t xml:space="preserve">всего </t>
  </si>
  <si>
    <t>Министерство транспорта Российской Федерации</t>
  </si>
  <si>
    <t>Расходы на информационное сопровождение</t>
  </si>
  <si>
    <t>Расходы на прочие нужды в соответствии  с Подпрограммой "Морской транспорт"», всего</t>
  </si>
  <si>
    <t>Расходы на прочие нужды в соответствии с Подпрограммой "Гражданская авиация", всего:</t>
  </si>
  <si>
    <t>103</t>
  </si>
  <si>
    <t>Наименование мероприятия*,  реквизиты госконтракта, исполнитель (для субсидии - предмет и реквизиты соглашения, получатель)</t>
  </si>
  <si>
    <t>Вид работ, услуг**</t>
  </si>
  <si>
    <t>Дата размещения заказа для государственных нужд</t>
  </si>
  <si>
    <t>Источники и объемы финансирования по направлению "прочие нужды"</t>
  </si>
  <si>
    <t>всего по программе</t>
  </si>
  <si>
    <t>109</t>
  </si>
  <si>
    <t>Комплексная реконструкция участка им. М. Горького - Котельниково - Тихорецкая - Крымская с обходом Краснодарского железнодорожного узла (взнос в уставный капитал ОАО «РЖД»)</t>
  </si>
  <si>
    <t>Взнос в уставной капитал ОАО "РЖД"</t>
  </si>
  <si>
    <t>452</t>
  </si>
  <si>
    <t>2013-2019</t>
  </si>
  <si>
    <t xml:space="preserve">Расходы на прочие нужды в соответствии с Подпрограммой "Железнодорожный транспорт", всего: </t>
  </si>
  <si>
    <t xml:space="preserve">Расходы на прочие нужды в соответствии с Подпрограммой "Автомобильные дороги", всего: </t>
  </si>
  <si>
    <t>831</t>
  </si>
  <si>
    <t>Расходы на прочие нужды в соответствии с Подпрограммой "Внутренний водный транаспорт", всего:</t>
  </si>
  <si>
    <t>Субсидии НЦКТП</t>
  </si>
  <si>
    <t>субсидии федеральному государственному бюджетному учреждению "Российский дорожный научно-исследовательский институт" (г. Москва)</t>
  </si>
  <si>
    <t>Строительство железнодорожной линии Прохоровка - Журавка - Чертково - Батайск</t>
  </si>
  <si>
    <t>всего по мероприятию, тематическому направлению</t>
  </si>
  <si>
    <t>2.1.</t>
  </si>
  <si>
    <t>2015-2017</t>
  </si>
  <si>
    <t>Исполнитель: Щеголева Ксения Александровна
телефон: (499) 262-49 73; E-mail: shchegoleva@ppp-transport.ru</t>
  </si>
  <si>
    <t xml:space="preserve">Первый заместитель Министра транспорта
Российской Федерации                                          _____________________________ </t>
  </si>
  <si>
    <t>Объем финансирования "прочих нужд" по подпрограмме "Государственный контроль в сфере транспорта"</t>
  </si>
  <si>
    <t>заработная плата</t>
  </si>
  <si>
    <t>1.2.</t>
  </si>
  <si>
    <t>иные выплаты персоналу</t>
  </si>
  <si>
    <t>1.3.</t>
  </si>
  <si>
    <t>начисления на выплаты по оплате труда</t>
  </si>
  <si>
    <t>119</t>
  </si>
  <si>
    <t>Наименование тематического направления: Закупка товаров, работ и услуг для обеспечения государственных (муниципальных) нужд  (код по БК: 110  0408 24 Б 04 99998 200)</t>
  </si>
  <si>
    <t>закупка товаров, работ и услуг в сфере информационно-коммуникационных технологий</t>
  </si>
  <si>
    <t>2.2.</t>
  </si>
  <si>
    <t>прочая закупка товаров, работ и услуг для обеспечения государственных (муниципальных) нужд</t>
  </si>
  <si>
    <t>1,4,5,6,7</t>
  </si>
  <si>
    <t>Наименование тематического направления: Иные бюджетные ассигнования
 (код по БК: 110  0408 24 Б 04 99998 800)</t>
  </si>
  <si>
    <t>исполнение судебных актов Российской Федерации и мировых соглашений</t>
  </si>
  <si>
    <t>3.2.</t>
  </si>
  <si>
    <t>уплата налога на имущество организаций и земельного налога</t>
  </si>
  <si>
    <t>3.3.</t>
  </si>
  <si>
    <t>уплата прочих сборов, налогов и других обязательных платежей</t>
  </si>
  <si>
    <t>3.4.</t>
  </si>
  <si>
    <t>уплата иных платежей</t>
  </si>
  <si>
    <t>853</t>
  </si>
  <si>
    <t>предусмотрено на 2017 г. по источникам</t>
  </si>
  <si>
    <t>фактические расходы за I квартал 2017 года по источникам</t>
  </si>
  <si>
    <t>2017г</t>
  </si>
  <si>
    <t xml:space="preserve"> Объем финансирования  по направлению "прочие нужды" за 2017 год в рамках корректировки федеральной целевой программы "Развитие транспортной системы России (2010-2020 годы)" с учетом продления сроков ее реализации до 2021 года</t>
  </si>
  <si>
    <t xml:space="preserve">1) На ст. Журавка выполнена поставка оборудования и реконструкция нечетной горловины. В четной горловине станции завершены работы по устройству СЦБ и связи, контактной сети, укладке РШР.                                                                                                                                                                              2) Оборудование для  ст. Боченково поставлено в полном объеме, завершен монтаж блок-поста с напольными устройствами, отсыпано земляное полотно под 4 и 6 пути в объеме 43,7 тыс. м3, установлено 153 опоры, 12 жестких поперечин КС, построена ЛЭП 10 кВ Миллерово-Боченково (27 км), переключено 2 км КС, выполнена балластировка 1,7 км РШР.                                                                                                                               3) завершены выносы ЛЭП и линий связи на участке Журавка - Боченково, их 11 газопроводов переустроено 5;                                                                                                                                                                         4) из 98 объектов ИССО построено 76, в т.ч. 66 труб (100%), 1 скотопрогон и 9 ж/д путепроводов из 20 (45%);                                                                                                                                 5) на перегоне Боченково - Колодези из 40,3 млн.м3 отсыпано 37,7 млн.м3 (93%),                                                                                                                               6) всего на объекте уложено 103 км звеньевого пути из 228 км по проекту (45%), в т.ч. главного на перегонах - 72,6 км или порядка 36,3 км двухпутной линии и 30,4 км станционных путей.  
"
</t>
  </si>
  <si>
    <t>Выполнена отсыпка 5 тыс. куб.м земляного полотна, укладка 1 км пути, балластировка  4 тыс. куб. м пути.</t>
  </si>
  <si>
    <t>Результаты реализации программных мероприятий по направлению "прочие нужды" за I квартал 2017 года  в   рамках корректировки федеральной целевой программы
 "Развитие транспортной системы России (2010-2020 годы)" с учетом продления сроков ее реализации до 2021 года</t>
  </si>
  <si>
    <t xml:space="preserve">Наименование тематического направления: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(код по БК: 110 0408 24 Б 04 99998 100) </t>
  </si>
  <si>
    <t>01-12.2017</t>
  </si>
  <si>
    <t>3.1.</t>
  </si>
  <si>
    <t>Наименование тематического направления: Фонд оплаты труда казенных учреждений и взносы по обязательному социальному страхованию (код по БК: 110 0408 24Б 05 99998 100)</t>
  </si>
  <si>
    <t>1.1</t>
  </si>
  <si>
    <t>1.2</t>
  </si>
  <si>
    <t>1.3</t>
  </si>
  <si>
    <t xml:space="preserve">прочие выплаты (суточные, проезд, проживание при служебных командировках, пособие по уходу за ребенком)                          </t>
  </si>
  <si>
    <t>Наименование тематического направления: Закупка товаров, работ и услуг для обеспечения государственных (муниципальных) нужд (код по БК: 110  0408 24Б 05 99998 200)</t>
  </si>
  <si>
    <t>2.1</t>
  </si>
  <si>
    <t xml:space="preserve">Закупка товаров, работ, услуг в сфере информационно-коммуникационных технологий            </t>
  </si>
  <si>
    <t>1, 2, 4</t>
  </si>
  <si>
    <t>2.2</t>
  </si>
  <si>
    <t>Прочая закупка товаров, работ и услуг для обеспечения государственных (муниципальных) нужд</t>
  </si>
  <si>
    <t>1</t>
  </si>
  <si>
    <t>Наименование тематического направления: Уплата налогов, сборов и иных платежей (код по БК: 110  0408 24Б 05 99998 850)</t>
  </si>
  <si>
    <t>3.1</t>
  </si>
  <si>
    <t>3.2</t>
  </si>
  <si>
    <t>уплата прочих налогов, сборов и иных платежей</t>
  </si>
  <si>
    <t xml:space="preserve">За I квартал 2017 года освоено за счет средств федерального бюджета 19 834,1 тыс. рублей. По переходящему с 2016 года государственному контракту 
№7.2.13-179 осуществлена поставка аппаратно-программных средств 
ля формирования единой защищенной сети передачи данных Федеральной службы по надзору в сфере транспорта
</t>
  </si>
  <si>
    <t>Создание единой информационно- аналитической системы Федеральной службы по надзору в сфере транспорта (федеральный бюджет - бюджетные инвестиции) (государственнй контракт №7.2.13-179)</t>
  </si>
  <si>
    <t>2016-2017</t>
  </si>
  <si>
    <t>Обеспечение эксплуатации информационно - коммуникационных систеи, в т.ч. :</t>
  </si>
  <si>
    <t>Целевое направление АСУ ТК</t>
  </si>
  <si>
    <t>Всего по заключенным контрактам (47)</t>
  </si>
  <si>
    <t>Нераспределенные средства</t>
  </si>
  <si>
    <t>Расходы без заключения контрактов</t>
  </si>
  <si>
    <t>Расходы на проведение работ в целях государственной регистрации прав на объекты недвижимости дорожного хозяйства федеральной собственности</t>
  </si>
  <si>
    <t>2010-2021 гг.</t>
  </si>
  <si>
    <t>Выполняется в плановом порядке. За иотчетный период кассовый расход не осуществлялся.</t>
  </si>
  <si>
    <t>0409.24 Б 03 99998.244. 03 02; 0409.24 Б 03 99998.244.03.01</t>
  </si>
  <si>
    <t>Всего по заключенным контрактам (12)</t>
  </si>
  <si>
    <t xml:space="preserve"> ФКУ  Упрдор "Севзапуправтодор" Государственный контракт  № 355/16  от 24.08.2016 года,Проведение работ в целях государственной регистрации права оперативного управления на а/д  на Р-23 Санкт-Петербург - Псков - Путошка - Невель до границы с Республикой Беларусь, км 121+231 - км 122+331, км 109+600 -       км 114+388, км 138+500 - км 142+080, км 146+880 - км 157+500;  а/д Р-21 "Кола" Санкт-Петербург - Петрозаводск - Мурманск - Печенга - граница с Королевством Норвегия, км 213+053 - км 230+619 ;  а/д А-181 "Скандинавия" Санкт-Петербург - Выборг - граница с Финляндской Республикой, км 133+150 - км 150+700, км 0+000 -    км 3+500;  а/д А-121 "Сортавала" Санкт-Петербург - Сортавала - автомобильная дорога Р-21 "Кола", 32+744 - км 81+000;  а/д А-180 "Нарва" Санкт-Петебург - граница с Эстонской Республикой, подъезд к МТП Усть-Луга, км 16+600 - км 26+400; А/д  Р-56 Великий Новгород - Сольцы - Порхов - Псков,    км 105+439 -  км 226+442, ООО "Автодор"</t>
  </si>
  <si>
    <t>Выполняется в плановом порядке. За отчетный период кассовый расход не осуществлялся.</t>
  </si>
  <si>
    <t xml:space="preserve"> ФКУ  Упрдор "Россия" Государственный контракт  № 185/16  от 02.08.2016 года,Проведение работ в целях государственной регистрации права оперативного управления на а/д участок автомобильной дороги общего пользования федерального значения М-10 "Россия" Москва - Тверь - Великий Новгород - Санкт-Петербург, км 362+020 - км 593+600 и объекты недвижимости дорожного хозяйства;  Завидово - Козлово, а/д км 0+000 - км 17+400 (А-111 Подъездная дорога от автомобильной дороги М-10 "Россия" к государственному комплексу "Завидово") объекты недвижимости дорожного хозяйства - здания постов дорожно-патрульной службы (ДПС), расположенных на км 115+360, км 152+785, км 179+300 км 340+000, км 395+600 и км 578+637 автомобильной дороги общего пользования федерального значения М-10 "Россия", км 8+540 и км 26+070 автомобильной дороги общего пользования федерального значения Р-56 Великий Новгород - Сольцы - Порхов - Псков и км 5+740 автомобильной дороги общего пользования федерального значения А-111 Подъездная дорога от автомобильной дороги М-10 "Россия" к государственному комплексу "Завидово", АО "Лимб"</t>
  </si>
  <si>
    <t xml:space="preserve"> ФКУ  Упрдор "Центральная Россия" Государственный контракт  № 75/16-П  от 27.07.2016 года,Проведение работ в целях государственной регистрации права оперативного управления на а/д участки федеральных автомобильных дорог  А-108 "Московское большое кольцо" Дмитров - Сергиев Посад - Орехово-Зуево - Воскресенск - Михнево - Балабаново - Руза - Клин - Дмитров (с подъездом к государственному комплексу "Таруса" и проездами по его территории);   А-106 "Рублево-Успенское шоссе" Подъезды к Госдачам (внутренние дороги);   А-112 Чепелево - Вельяминово (внутренние дороги), АО "Лимб"</t>
  </si>
  <si>
    <t>1.4</t>
  </si>
  <si>
    <t xml:space="preserve"> ФКУ  Упрдор "Москва-Волгоград" Государственный контракт  № 35/16 от 12.08.2016 года,Проведение работ в целях государственной регистрации права оперативного управления на автомобильную дорогу общего пользования федерального значения Р-22 "Каспий" автомобильная дорога М-4 "Дон" - Тамбов - Волгоград -Астрахань на участке км 342+167 - км 574+410, км 0+000 - км 7+400 в Тамбовской области; км 574+410 - км 641+205; на объекты дорожного хозяйства производственных баз, расположенных на территории Рязанской, Тамбовской, Воронежской, Волгоградской областях  , АО "Лимб"</t>
  </si>
  <si>
    <t>1.5</t>
  </si>
  <si>
    <t xml:space="preserve"> ФКУ  Упрдор "Большая Волга" Государственный контракт  № 11/1-16 от 19.07.2016 ,Проведение работ в целях государственной регистрации  права оперативного управления на автомобильную дорогу М-5 "Урал" Москва-Рязань-Пенза-Самара-Уфа-Челябинск, на участках км 419+832 - км 424+670, км 427+580- км 463+250; км 463+250 - км 466+540 в Республике Мордовия; на участке км 780+320 - км 861+864 в Ульяновской области; на участке км 861+864 - км 1194+766 в Самарской области; М-5 "Урал" Москва-Рязань-Пенза-Самара-Уфа-Челябинск, на участке, утрачивающем федеральное значение, км 349+380 - км 367+546, Рязанская область, Шацкий район; М-5 "Урал" Москва-Рязань-Пенза-Самара-Уфа-Челябинск (подъезд к г. Самара), км 0+000 - км 12+000 в Самарской области; М-5 "Урал" Москва-Рязань-Пенза-Самара-Уфа-Челябинск  (подъезд к г. Оренбург), на участке км 10+915 - км 146+700 в Самарской области; А/д Р-158 Нижний Новгород - Арзамас - Саранск - Исса - Пенза - Саратов, на участке км 320+900 - км 616+914 в Пензенской и Саратовской областях; на 20 объектов недвижимости дорожного хозяйства в Пензенской, Рязанской, Самарской, Саратовской, Оренбургской областях; АО "Сев-КавАГП"</t>
  </si>
  <si>
    <t>1.6</t>
  </si>
  <si>
    <t xml:space="preserve"> ФКУ  Упрдор "Большая Волга" Государственный контракт  № 11/2-16 от 01.08.2016 ,Проведение работ в целях государственной регистрации  постоянного (бессрочного) пользования на земельные участки полосы отвода и  оперативного управления на автомобильную дорогу общего пользования федерального значения М-32 Самара-Большая Черниговка до границы с Республикой Казахстан   на участке км 194+500 - км 195+045, АО "Геоцентр"  </t>
  </si>
  <si>
    <t>1.7</t>
  </si>
  <si>
    <t xml:space="preserve"> ФКУ  Упрдор "Черноморье" Государственный контракт  № 424 от 26.07.2016 ,Проведение работ в целях государственной регистрации  постоянного (бессрочного) пользования на земельные участки полос отвода автомобильных дорог А-147 Джубга - Сочи - граница с Республикой Абхазия км 0+000 - км 212+470;  Р-217 "Кавказ" автомобильная дорога М-4 "Дон" - Владикавказ - Грозный - Махачкала - граница с Азербайджанской Республикой. Подъезд к городу Майкопу км 0+050 - км 103+090; А-146 Краснодар- Верхнебаканский км 0+000 - км 140+693;  А-160 Майкоп - Усть-Лабинск-Кореновск км 4+200 - км 132+854;  Р-217 "Кавказ" автомобильная дорога М-4 "Дон" - Владикавказ - Грозный - Махачкала - граница с Азербайджанской Республикой км 0+000 - км 209+400; А-290 Новороссийск- Керчь км 0+000 - км 73+000, АО "Сев.- Кав. АГП"</t>
  </si>
  <si>
    <t>1.8</t>
  </si>
  <si>
    <t xml:space="preserve"> ФКУ  Упрдор "Кавказ" Государственный контракт  № 118  от 08.08.2016 ,Проведение работ в целях государственной регистрации  права   оперативного управления  на   а/д: Р-217 "Кавказ"  382км+000-400км+600; 405+460км-438км+345; 468км+354м-497км+340; 563км+000 - 602км+000,  Обход г. Нальчик 0км - 27км+616;Р-217 "Кавказ" на участке подъезд к г. Магас 0км+000 - 3км+756; А-165 "Лермонтов-Черкесск" 5км+850 - 41км+000; А-158 "Прохладный-Баксан-Эльбрус"  0км+000-25км+820; А-158 "Прохладный-Баксан-Эльбрус"  0км+000м-104км+740м; А-157 "Минеральные Воды(аэропорт) - Кисловодск" 0км+000 - 46км+830; А-167 "Кочубей - Нефтекумск - Зеленокумск - Минеральные Воды" 95км+830м-212км+060; 249км+400-348км+830 на участке обход г. Буденновск км 0 - км 20+570; А-164 "Транскам" Карджин - Алагир - Нижний Зарамаг - граница с Республикой Южная Осетия.  0 км+000 - 17км+957; А-154 "Урвань - Верхняя Балкария - Уштулу"  0км+000 - 83 км+600 ,АО "Лимб"</t>
  </si>
  <si>
    <t>1.9</t>
  </si>
  <si>
    <t xml:space="preserve"> ФКУ  Упрдор "Забайкалье" Государственный контракт   № 89/16-Фпр от 26.07.2016 Проведение работ в целях государственной регистрации права постоянного (бессрочного) пользования на земельные участки полосы отвода автомобильной дороги пользования федерального значения Р-297 "Амур"   Чита-Невер-Свободный-Архара-Биробиджан-Хабаровск  км 0+000 - км 741+775,АО "Лимб"</t>
  </si>
  <si>
    <t>1.10</t>
  </si>
  <si>
    <t xml:space="preserve"> ФКУ  Упрдор "Вилюй" Государственный контракт   № 57/-ГРП/16 от 26.07.2016 Проведение работ в целях государственной регистрации права постоянного (бессрочного) пользования на земельные участки полосы отвода автомобильной дороги А-331 "Вилюй"  км 1310+585 - км 1479+690;  км 1479+690 - км 1553+190; км 2026+740 - км 2040+740;  км 2040+740 - км 2146+740; км 7+380 - км 1310+585.</t>
  </si>
  <si>
    <t>1.11</t>
  </si>
  <si>
    <t xml:space="preserve"> ФКУ  Упрдор "Дирекция по строительству транспортного обхода г.Санкт-Петербурга" Государственный контракт  от 23.09.2016 № 15-с  ,Проведение работ   в целях государственной регистрации права постоянного (бессрочного) пользования  земельных участков, в том числе подготовки документации по планировке территории, на автомобильной дороге А-118 "Кольцевая автомобильная дорога вокруг г. Санкт-Петербурга (на участке от Приозерского шоссе до автомобильной дороги "Россия"),ЗАО "РосГеоПроект"</t>
  </si>
  <si>
    <t>1.12</t>
  </si>
  <si>
    <t xml:space="preserve"> ФКУ  Упрдор "Дирекция по строительству транспортного обхода г.Санкт-Петербурга" Государственный контракт  от 23.09.2016 № 14-с  ,Проведение работ  в целях государственной регистрации права постоянного (бессрочного) пользования земельных участков, в том числе подготовки документации по планировке территории, на автомобильной дороге А-118 "Кольцевая автомобильная дорога вокруг г. Санкт-Петербурга (на участоке от автомобильной дорги "Россия" до автомобильной дороги "Нарва"),ЗАО "РосГеоПроект"</t>
  </si>
  <si>
    <t>Идет подготовка к размещению госзаказа</t>
  </si>
  <si>
    <t>Расходы на проведение работ в целях установления придорожных полос автомобильных дорог федерального значения, обозначения их на местности и внесения сведений о них в государственный кадастр недвижимости</t>
  </si>
  <si>
    <t>2012-2021 гг.</t>
  </si>
  <si>
    <t>0409.24 Б 03 99998.244.08</t>
  </si>
  <si>
    <t>Всего по заключенным контрактам (0)</t>
  </si>
  <si>
    <t>Расходы на информационное обеспечение дорожного хозяйства</t>
  </si>
  <si>
    <t>2, 3</t>
  </si>
  <si>
    <t>Расходы на развитие современной системы связи и информатизации на автомобильных дорогах общего пользования федерального значения</t>
  </si>
  <si>
    <t>не уст.</t>
  </si>
  <si>
    <t>0409.24 Б 03 99998.242.01 02; 0409.24 Б 03 99998.244.07 03; 0409.24 Б 03 99998.242 01 01</t>
  </si>
  <si>
    <t>242, 244</t>
  </si>
  <si>
    <t>Всего по заключенным контрактам (20)</t>
  </si>
  <si>
    <t>3.1.1</t>
  </si>
  <si>
    <t>Развитие и эксплуатация автоматизированной информационной системы организации межведомственного электронного взаимодействия Федерального дорожного агентства с Федеральными органами исполнительной власти (АИС СМЭВ) (ЗАО "КРОК инкорпорейтед"  контракт ФДА 47/9 от 09.02.2015)</t>
  </si>
  <si>
    <t>Работы выполняются в соответствии с условиями государственного контракта</t>
  </si>
  <si>
    <t>3.1.2</t>
  </si>
  <si>
    <t>Развитие и эксплуатация программного комплекса «Строитель» - базовый модуль прикладной системы «Управление и контроль хода выполнения работ по строительству и реконструкции автомобильных дорог» Автоматизированной системы управления Федерального дорожного агентства (ПК СТРОИТЕЛЬ) (ЗАО "КРОК инкорпорейтед"  контракт ФДА 47/10 от 09.02.2015)</t>
  </si>
  <si>
    <t>3.1.3</t>
  </si>
  <si>
    <t>Развитие и эксплуатация базового модуля «Ремонт и содержание автодорог» в составе прикладной системы «Управление и контроль выполнения дорожных работ по содержанию и ремонту автомобильных дорог и искусственных сооружений на них» Автоматизированной системы управления Федерального дорожного агентства   (ООО "Автодор" контракт ФДА 47/11 от 09.02.2015)</t>
  </si>
  <si>
    <t>3.1.4</t>
  </si>
  <si>
    <t>Развитие и эксплуатация автоматизированной  системы учета, мониторинга и контроля внедрения инноваций  Автоматизированной системы управления Федерального дорожного агентства (ПС АСУ МКВИ) (ООО "ДОГАР" контракт ФДА 47/27 от 27.02.2015)</t>
  </si>
  <si>
    <t>3.1.5</t>
  </si>
  <si>
    <t>Эксплуатация  прикладной системы «Управление бюджетом и финансами» Автоматизированной системы управления Федерального дорожного агентства (ООО "К-групп Москва",контракт ФДА 47/180 от 08.06.2016)</t>
  </si>
  <si>
    <t>3.1.6</t>
  </si>
  <si>
    <t>Эксплуатация прикладной системы «Управление госзаказом» Автоматизированной системы управления Федерального дорожного агентства (ООО "К-групп Москва",контракт ФДА 47/179 от 08.06.2016)</t>
  </si>
  <si>
    <t>3.1.7</t>
  </si>
  <si>
    <t>Эксплуатация системы «Автоматизированная информационная система управления и учета судебно-правовой деятельности Федерального дорожного агентства (АИС УСПД)» (ООО "К-групп Москва",контракт ФДА 47/178 от 08.06.2016)</t>
  </si>
  <si>
    <t>3.1.8</t>
  </si>
  <si>
    <t>Эксплуатация прикладной системы «Система электронного документооборота и делопроизводства» Корпоративной информационной системы управления Федерального дорожного агентства (ЗАО "КРОК инкорпорейтед", контракт ФДА 47/181 от 08.06.2016)</t>
  </si>
  <si>
    <t>3.1.9</t>
  </si>
  <si>
    <t>Эксплуатация прикладной системы «Единый государственный реестр автомобильных дорог» Автоматизированной системы управления Федерального дорожного агентства (ПС ЕГРАД АСУ Росавтодора) (ООО "К-групп Москва",контракт ФДА 47/177 от 08.06.2016)</t>
  </si>
  <si>
    <t>3.1.10</t>
  </si>
  <si>
    <t>Эксплуатация прикладной системы «Управление госимуществом и земельными ресурсами» Автоматизированной системы управления Федерального дорожного агентства (ООО "К-групп Москва",контракт ФДА 47/176 от 08.06.2016)</t>
  </si>
  <si>
    <t>3.1.11</t>
  </si>
  <si>
    <t>Эксплуатация  системы «Автоматизированная система управления и обработки информации по искусственным дорожным сооружениям (АБДМ) – прикладная система АСУ Росавтодора (ООО "ИССО-Н", ФДА 47/300 от 13.10.2016)</t>
  </si>
  <si>
    <t>3.1.12</t>
  </si>
  <si>
    <t>Развитие прикладной системы «Управление госимуществом и земельными ресурсами» Автоматизированной системы управления Федерального дорожного агентства (ООО "К-групп Москва", ФДА 47/292 от 06.10.2016)</t>
  </si>
  <si>
    <t>3.1.13</t>
  </si>
  <si>
    <t>Развитие прикладной системы «Единый государственный реестр автомобильных дорог» Автоматизированной системы управления Федерального дорожного агентства (ООО "К-групп Москва", ФДА 47/293 от 06.10.2016)</t>
  </si>
  <si>
    <t>3.1.14</t>
  </si>
  <si>
    <t>Развитие прикладной системы «Система электронного документооборота и делопроизводства» Корпоративной информационной системы управления Федерального дорожного агентства в части приведение функциональности в соответствие приказу Минкомсвязи России № 186, ФСО России № 258 от 27.05.2015 (ЗАО "КРОК инкорпорейтед", ФДА 47/299 от 13.10.2016)</t>
  </si>
  <si>
    <t>3.1.15</t>
  </si>
  <si>
    <t>Выполнение работ услуг по созданию публичного мобильного портала Федерального дорожного агентства (ПМП Росавтодора) (ООО "ПАРАФИН", ФДА 47/291 от 06.10.2016)</t>
  </si>
  <si>
    <t>3.1.16</t>
  </si>
  <si>
    <t>Развитие прикладной системы «Управление госзаказом» Автоматизированной системы управления Федерального дорожного агентства (ООО "К-групп Москва", ФДА 47/330 от 11.11.2016)</t>
  </si>
  <si>
    <t>3.1.17</t>
  </si>
  <si>
    <t>Развитие прикладной  системы «Единая информационно-аналитическая система»  АСУ Росавтодора  (ПС ЕИАС АСУ Росавтодора)  в части федерального софинансирования мероприятий по дорожному хозяйству субъектов Российской Федерации (трансферты) в рамках реализации Государственной подпрограммы «Развитие транспортной системы России», федеральной целевой программы развития Калининградской области на период до 2020 года,  федеральной целевой программы «Устойчивое развитие сельских территорий на 2014 - 2017 годы и на период до 2020 года», федеральной целевой программы «Развитие Республики Карелия на период до 2020 года», федеральной целевой программы «Социально-экономическое развитие Курильских островов (Сахалинская область) на 2016 - 2025 годы»,  Государственной программы Российской Федерации «Социально-экономическое развитие Крымского федерального округа на период до 2020 года», федеральной целевой программы «Экономическое и социальное развитие Дальнего Востока и Байкальского региона на период до 2018 года» (ООО "Сибирские интеграционные системы", ФДА 47/331 от 11.11.2016)</t>
  </si>
  <si>
    <t>3.1.18</t>
  </si>
  <si>
    <t>Эксплуатация программного блока «Формирование смет затрат и анализ финансовой деятельности федеральных казенных учреждений» Единой информационно-аналитической системы «Информационное обеспечение управления кадровыми ресурсами Федерального дорожного агентства и подведомственных федеральных казенных учреждений» (ООО "Фирма ПЛЮС", ФДА 47/335 от 11.11.2016)</t>
  </si>
  <si>
    <t>3.1.19</t>
  </si>
  <si>
    <t xml:space="preserve">Сопровождение и обеспечение функционирования информационных, технологических систем, а также комплексов специального назначения, предназначенных для обработки сведений, составляющих государственную тайну, в Базовом сегменте распределенной сети Росавтодор, ООО "ИКТ", РДИСДК_14Б-2016 от 15.11.2016, заказчик  ФКУ "Росдоринформсвязь" </t>
  </si>
  <si>
    <t>3.1.20</t>
  </si>
  <si>
    <t xml:space="preserve">Поставка оборудования для подключения к системе межведомственного электронного взаимодействия с пусконаладочными работами и техническим сопровождением. ПАО Ростелеком, № 01/25/1491-16 от 15.11.2016, заказчик  ФКУ "Росдоринформсвязь" </t>
  </si>
  <si>
    <t>Расходы на информационное обеспечение реализации Подпрограммы</t>
  </si>
  <si>
    <t>0409.24 Б 03 99998.244.07 01</t>
  </si>
  <si>
    <t>244, 242</t>
  </si>
  <si>
    <t>3.3</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</si>
  <si>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</si>
  <si>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0409.24Б0399998 611</t>
  </si>
  <si>
    <t>Всего по заключенным контрактам (1)</t>
  </si>
  <si>
    <t>3.3.1</t>
  </si>
  <si>
    <t>Соглашение о порядке и условиях предоставление субсидий на финансовое обеспечение выполнения государственного задания на выполнение государственных работ (от 27.01.2017 № 108-03-002 между Росавтодором и ФГБУ "Информавтодор"</t>
  </si>
  <si>
    <t>без конкурса</t>
  </si>
  <si>
    <t>Выполняются работы по информационному обеспечению реализации Подпрограммы, в том числе взаимодействию со СМИ, подготовка пеяатных изданий, поддержка интернет-ресурсов, организация выставок и др.</t>
  </si>
  <si>
    <t>241</t>
  </si>
  <si>
    <t>Расходы на правовое обеспечение подпрограммы</t>
  </si>
  <si>
    <t>4.1</t>
  </si>
  <si>
    <t>Расходы на осуществление и совершенствование правоприменительных процедур, направленных в том числе на заключение долгосрочных комплексных контрактов, предметом которых является осуществление 2 и более видов дорожной деятельности, включая разработку необходимых документов и привлечение в установленном порядке юридических и иных консультантов в целях подготовки и реализации инвестиционных проектов и иных мероприятий в дорожном хозяйстве</t>
  </si>
  <si>
    <t>0409.24 Б 03 99998.244.01 03</t>
  </si>
  <si>
    <t>Всего по заключенным контрактам (4)</t>
  </si>
  <si>
    <t>4.1.1</t>
  </si>
  <si>
    <t>09.01.2017 между ФКУ «Дороги России» и ЗАО «ВЕГАС-ЛЕКС» СНГ заключен Государственный контракт № 0373100014016000015 на оказание юридических и иных консультационных услуг по сопровождению исполнения концессионного соглашения на этапе эксплуатации и модернизации в отношении объектов, предназначенных для взимания платы, используемых в целях обеспечения функционирования системы взимания платы в счет возмещения вреда, причиняемого автомобильным дорогам общего пользования федерального значения транспортными средствами, имеющими разрешенную максимальную массу свыше 12 тонн</t>
  </si>
  <si>
    <t>09.01.2017-20.12.2017</t>
  </si>
  <si>
    <t>4.1.2</t>
  </si>
  <si>
    <t>09.01.2017 заключен Государственный контракт № 0373100014016000016 между ООО «Первая инфраструктурная» и ФКУ «Дороги России» на оказание юридических и иных консультационных услуг по сопровождению заключения концессионного соглашения в отношении Федеральной автоматизированной системы весогабаритного контроля на автомобильных дорогах общего пользования федерального значения</t>
  </si>
  <si>
    <t>09.01.2017-17.09.2018</t>
  </si>
  <si>
    <t>4.1.3</t>
  </si>
  <si>
    <t>03.10.2016 между ФКУ «Дороги России» и Фондом «Центр стратегических разработок» заключен Государственный контракт № 0373100014016000012 на оказание юридических и иных консультационных услуг по теме: «Повышение эффективности управления в сфере строительства, реконструкции, капитального ремонта, ремонта и содержания автомобильных дорог в Российской Федерации»</t>
  </si>
  <si>
    <t>03.10.2016-05.10.2017</t>
  </si>
  <si>
    <t>4.1.4</t>
  </si>
  <si>
    <t>09.01.2017 заключен Государственный контракт № 0373100014016000017 между ООО «Смарт ИТС» и ФКУ «Дороги России» на оказание консультационных услуг по контролю Технических параметров функционирования объектов, предназначенных для взимания платы, используемых в целях обеспечения системы взимания платы в счет возмещения вреда, причиняемого автомобильным дорогам общего пользования федерального значения транспортными средствами, имеющими разрешенную максимальную массу свыше 12 тонн</t>
  </si>
  <si>
    <t>09.01.2017-15.12.2017</t>
  </si>
  <si>
    <t>4.2</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</si>
  <si>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</si>
  <si>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0409 24Б0399998 831</t>
  </si>
  <si>
    <t>4.3</t>
  </si>
  <si>
    <t>Уплата прочих налогов, сборов и иных платежей</t>
  </si>
  <si>
    <t>0409 24Б0399998 852</t>
  </si>
  <si>
    <t>Расходы на мероприятия по созданию систем организации дорожного движения, созданию интеллектуальных систем организации движения на федеральных автодорогах, включая системы метеорологичского обеспечения, диагностики состояния автомобильных дорог, учета транспортных потоков, автоматизированные системы управления движением</t>
  </si>
  <si>
    <t>1, 2</t>
  </si>
  <si>
    <t>5.1</t>
  </si>
  <si>
    <t>Расходы на приобретение лабораторного оборудования и приборов контроля качества дорожных работ на сети автомобильных дорог общего пользования федерального значения</t>
  </si>
  <si>
    <t>0409.24 Б 03 99998.244.10</t>
  </si>
  <si>
    <t>5.2</t>
  </si>
  <si>
    <t>Расходы на приобретение автоматизированного оборудования учета интенсивности дорожного движения</t>
  </si>
  <si>
    <t>0409.24Б 03 99998.244.11</t>
  </si>
  <si>
    <t>5.3</t>
  </si>
  <si>
    <t>Расходы на создание автоматизированной системы метеорологического обеспечения на сети автомобильных дорог общего пользования федерального значения</t>
  </si>
  <si>
    <t xml:space="preserve"> 0409.24Б 03 99998.244.04</t>
  </si>
  <si>
    <t>5.4</t>
  </si>
  <si>
    <t>Расходы на создание системы автоматизированного и централизованного сбора, передачи и обработки информации о функционировании и текущем состоянии автодорожной инфраструктуры</t>
  </si>
  <si>
    <t>Выполняется в плановом порядке</t>
  </si>
  <si>
    <t>0409.24 Б 03 99998.242.02</t>
  </si>
  <si>
    <t>5.4.1</t>
  </si>
  <si>
    <t xml:space="preserve">ФКУ "Росдормониторинг", ГК № 0373100005816000055 от 31.12.2016 с ИБС-Экспертиза </t>
  </si>
  <si>
    <t>2017-2018</t>
  </si>
  <si>
    <t>5.4.2</t>
  </si>
  <si>
    <t>ФКУ "Росдормониторинг", ГК № 0373100005816000056 от 31.12.2016 с "ИБС-Экспертиза"</t>
  </si>
  <si>
    <t>5.4.3</t>
  </si>
  <si>
    <t>ФКУ "Росдормониторинг", ГК № 0373100005817000006_45393 от 22.02.2017 с Центр Информационных Технологий</t>
  </si>
  <si>
    <t>2017-2019</t>
  </si>
  <si>
    <t>5.4.4</t>
  </si>
  <si>
    <t>ФКУ "Росдормониторинг", ГК № 0373100005816000057 от 31.12.2016 с ИнфоТеКС</t>
  </si>
  <si>
    <t>Расходы на обеспечение сохранности автомобильных дорог общего пользования федерального значения</t>
  </si>
  <si>
    <t>6.1</t>
  </si>
  <si>
    <t>Расходы на приобретение оборудования для оснащения пунктов весового контроля на автомобильных дорогах федерального значения</t>
  </si>
  <si>
    <t>0409.24 Б 03 99998.244.09</t>
  </si>
  <si>
    <t>6.2</t>
  </si>
  <si>
    <t>Расходы на осуществление мероприятий по обеспечению сохранности автомобильных дорог общего пользования федерального значения</t>
  </si>
  <si>
    <t>0409.24 Б 03 99998.244.05</t>
  </si>
  <si>
    <t>6.2.1.</t>
  </si>
  <si>
    <t>ФКУ "Росдормониторинг",  ГК № 0373100005817000004_45393 от 22.02.2017 с ООО "ЗНАК"</t>
  </si>
  <si>
    <t>7</t>
  </si>
  <si>
    <t>Расходы на сопровождение государственных контрактов кредитными организациями</t>
  </si>
  <si>
    <t>0409.24 Б 03 99998.244.06</t>
  </si>
  <si>
    <t>7.1.</t>
  </si>
  <si>
    <t>ГК №150/14-С от 02.12.2014г. по объекту "Строительство и реконструкция автомобильной дороги М-5 "Урал" - от Москвы через Рязань, Пензу, Самару, Уфу до Челябинска. Строительство автомобильной дороги М-5 "Урал" - от Москвы через Рязань, Пензу, Самару, Уфу до Челябинска на участке обхода п. Октябрьский с мостом через реку Москва км 28 - км 37, Московская область"; ОАО "Сбербанк России"</t>
  </si>
  <si>
    <t>2014-2019</t>
  </si>
  <si>
    <t>Расходы на мероприятия по обеспечению транспортной безопасности объектов автомобильного транспорта и дорожного хозяйства</t>
  </si>
  <si>
    <t>2011-2021 гг.</t>
  </si>
  <si>
    <t>0409.24 Б 03 99998.244.02 01</t>
  </si>
  <si>
    <t>8.1</t>
  </si>
  <si>
    <t>ФКУ  «СЕВЗАПУПРАВТОДОР» Государственный контракт № 447/16/603104 от 19.09.2016 ООО "ДТБ"</t>
  </si>
  <si>
    <t>сентябрь 2016- октябрь 2017</t>
  </si>
  <si>
    <t xml:space="preserve">Оснащение наиболее уязвимых объектов инженерно-техническими средствами обеспечения транспортной безопасности </t>
  </si>
  <si>
    <t>8.2</t>
  </si>
  <si>
    <t xml:space="preserve">ФКУ "Севзапуправтодор" Государственный контракт № 272/16/603109 от 20.06.2016 ООО "Кронос" </t>
  </si>
  <si>
    <t>Осуществление строительного надзора за выполнением мероприятий по обеспечению транспортной безопасности объектов автомобильного транспорта и дорожного хозяйства</t>
  </si>
  <si>
    <t>8.3</t>
  </si>
  <si>
    <t xml:space="preserve">Оснащение наиболее уязвимых объектов инженерно-техническими средствами обеспечения транспортной безопасности. ФКУ Упрдор "Черноморье" Государственный контракт №  № 1/16/ИТСО от 17.10.2016 ООО "АЙ ДИ КОНСАЛТИНГ </t>
  </si>
  <si>
    <t>8.4</t>
  </si>
  <si>
    <t>Осуществление строительного надзора за выполнением мероприятий по обеспечению транспортной безопасности объектов автомобильного транспорта и дорожного хозяйства. ФКУ Упрдор "Черноморье" Государственный контракт  № 18/16/СК от 10.10.2016 АО "ПСТМ"</t>
  </si>
  <si>
    <t>Расходы на прочие нужды в соответствии с Подпрограммой (Росавтодор)</t>
  </si>
  <si>
    <t xml:space="preserve">взнос в уставный капитал ПАО ГТЛК (лизинг железнодорожно-автомобильных паромов на линии Ванино-Холмск) </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</si>
</sst>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00000"/>
    <numFmt numFmtId="178" formatCode="#,##0.00000000"/>
    <numFmt numFmtId="179" formatCode="#,##0.0"/>
    <numFmt numFmtId="180" formatCode="#,##0.000_р_."/>
    <numFmt numFmtId="181" formatCode="0.000"/>
    <numFmt numFmtId="182" formatCode="[$-FC19]d\ mmmm\ yyyy\ &quot;г.&quot;"/>
    <numFmt numFmtId="183" formatCode="0.000%"/>
    <numFmt numFmtId="184" formatCode="0.0%"/>
    <numFmt numFmtId="185" formatCode="dd/mm/yy;@"/>
  </numFmts>
  <fonts count="58">
    <font>
      <sz val="10"/>
      <name val="Arial Cyr"/>
      <family val="0"/>
    </font>
    <font>
      <b/>
      <sz val="10"/>
      <name val="Times New Roman"/>
      <family val="1"/>
    </font>
    <font>
      <sz val="10"/>
      <name val="Times New Roman"/>
      <family val="1"/>
    </font>
    <font>
      <sz val="8"/>
      <name val="Arial Cyr"/>
      <family val="0"/>
    </font>
    <font>
      <u val="single"/>
      <sz val="10"/>
      <color indexed="12"/>
      <name val="Arial Cyr"/>
      <family val="0"/>
    </font>
    <font>
      <u val="single"/>
      <sz val="10"/>
      <color indexed="36"/>
      <name val="Arial Cyr"/>
      <family val="0"/>
    </font>
    <font>
      <b/>
      <u val="single"/>
      <sz val="10"/>
      <name val="Times New Roman"/>
      <family val="1"/>
    </font>
    <font>
      <b/>
      <sz val="12"/>
      <name val="Times New Roman"/>
      <family val="1"/>
    </font>
    <font>
      <sz val="12"/>
      <name val="Times New Roman"/>
      <family val="1"/>
    </font>
    <font>
      <b/>
      <sz val="10"/>
      <color indexed="8"/>
      <name val="Times New Roman"/>
      <family val="1"/>
    </font>
    <font>
      <b/>
      <u val="single"/>
      <sz val="10"/>
      <color indexed="8"/>
      <name val="Times New Roman"/>
      <family val="1"/>
    </font>
    <font>
      <sz val="10"/>
      <color indexed="8"/>
      <name val="Arial Cyr"/>
      <family val="0"/>
    </font>
    <font>
      <b/>
      <sz val="10"/>
      <color indexed="10"/>
      <name val="Times New Roman"/>
      <family val="1"/>
    </font>
    <font>
      <b/>
      <sz val="13"/>
      <name val="Times New Roman"/>
      <family val="1"/>
    </font>
    <font>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sz val="11"/>
      <color indexed="8"/>
      <name val="Times New Roman"/>
      <family val="1"/>
    </font>
    <font>
      <sz val="10"/>
      <color indexed="8"/>
      <name val="Times New Roman"/>
      <family val="1"/>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
      <b/>
      <sz val="10"/>
      <color theme="1"/>
      <name val="Times New Roman"/>
      <family val="1"/>
    </font>
    <font>
      <sz val="10"/>
      <color rgb="FFFF0000"/>
      <name val="Times New Roman"/>
      <family val="1"/>
    </font>
    <font>
      <sz val="10"/>
      <color theme="1"/>
      <name val="Times New Roman"/>
      <family val="1"/>
    </font>
    <font>
      <sz val="11"/>
      <color theme="1"/>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8" fillId="25" borderId="1" applyNumberFormat="0" applyAlignment="0" applyProtection="0"/>
    <xf numFmtId="0" fontId="39" fillId="26" borderId="2" applyNumberFormat="0" applyAlignment="0" applyProtection="0"/>
    <xf numFmtId="0" fontId="40" fillId="26" borderId="1" applyNumberFormat="0" applyAlignment="0" applyProtection="0"/>
    <xf numFmtId="0" fontId="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7" borderId="7" applyNumberFormat="0" applyAlignment="0" applyProtection="0"/>
    <xf numFmtId="0" fontId="46" fillId="0" borderId="0" applyNumberFormat="0" applyFill="0" applyBorder="0" applyAlignment="0" applyProtection="0"/>
    <xf numFmtId="0" fontId="47" fillId="28" borderId="0" applyNumberFormat="0" applyBorder="0" applyAlignment="0" applyProtection="0"/>
    <xf numFmtId="0" fontId="0" fillId="0" borderId="0">
      <alignment/>
      <protection/>
    </xf>
    <xf numFmtId="0" fontId="36" fillId="0" borderId="0">
      <alignment/>
      <protection/>
    </xf>
    <xf numFmtId="0" fontId="5" fillId="0" borderId="0" applyNumberFormat="0" applyFill="0" applyBorder="0" applyAlignment="0" applyProtection="0"/>
    <xf numFmtId="0" fontId="48" fillId="29" borderId="0" applyNumberFormat="0" applyBorder="0" applyAlignment="0" applyProtection="0"/>
    <xf numFmtId="0" fontId="49"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2" fillId="31" borderId="0" applyNumberFormat="0" applyBorder="0" applyAlignment="0" applyProtection="0"/>
  </cellStyleXfs>
  <cellXfs count="158">
    <xf numFmtId="0" fontId="0" fillId="0" borderId="0" xfId="0" applyAlignment="1">
      <alignment/>
    </xf>
    <xf numFmtId="49" fontId="1" fillId="0" borderId="0" xfId="0" applyNumberFormat="1" applyFont="1" applyFill="1" applyBorder="1" applyAlignment="1">
      <alignment horizontal="center" vertical="top"/>
    </xf>
    <xf numFmtId="49" fontId="2" fillId="0" borderId="0" xfId="0" applyNumberFormat="1" applyFont="1" applyFill="1" applyBorder="1" applyAlignment="1">
      <alignment horizontal="center" vertical="top"/>
    </xf>
    <xf numFmtId="49" fontId="2" fillId="0" borderId="0" xfId="0" applyNumberFormat="1" applyFont="1" applyFill="1" applyBorder="1" applyAlignment="1">
      <alignment horizontal="center" vertical="top" wrapText="1"/>
    </xf>
    <xf numFmtId="0" fontId="2" fillId="0" borderId="0" xfId="0" applyFont="1" applyFill="1" applyBorder="1" applyAlignment="1">
      <alignment horizontal="center" vertical="top" wrapText="1"/>
    </xf>
    <xf numFmtId="0" fontId="1" fillId="0" borderId="0" xfId="0" applyFont="1" applyFill="1" applyBorder="1" applyAlignment="1">
      <alignment horizontal="center" vertical="top" wrapText="1"/>
    </xf>
    <xf numFmtId="0" fontId="2" fillId="0" borderId="0" xfId="0" applyFont="1" applyFill="1" applyBorder="1" applyAlignment="1">
      <alignment vertical="top"/>
    </xf>
    <xf numFmtId="0" fontId="2" fillId="0" borderId="0" xfId="0" applyFont="1" applyFill="1" applyBorder="1" applyAlignment="1">
      <alignment/>
    </xf>
    <xf numFmtId="172" fontId="2" fillId="0" borderId="0" xfId="0" applyNumberFormat="1" applyFont="1" applyFill="1" applyBorder="1" applyAlignment="1">
      <alignment/>
    </xf>
    <xf numFmtId="179" fontId="2" fillId="0" borderId="0" xfId="0" applyNumberFormat="1" applyFont="1" applyFill="1" applyBorder="1" applyAlignment="1">
      <alignment horizontal="right" vertical="top"/>
    </xf>
    <xf numFmtId="179" fontId="1" fillId="0" borderId="0" xfId="0" applyNumberFormat="1" applyFont="1" applyFill="1" applyBorder="1" applyAlignment="1">
      <alignment horizontal="right" vertical="top" wrapText="1"/>
    </xf>
    <xf numFmtId="0" fontId="2" fillId="0" borderId="0" xfId="0" applyNumberFormat="1" applyFont="1" applyFill="1" applyBorder="1" applyAlignment="1">
      <alignment horizontal="right" vertical="top"/>
    </xf>
    <xf numFmtId="0" fontId="2" fillId="0" borderId="0" xfId="0" applyNumberFormat="1" applyFont="1" applyFill="1" applyBorder="1" applyAlignment="1">
      <alignment horizontal="left" vertical="top"/>
    </xf>
    <xf numFmtId="0" fontId="2" fillId="0" borderId="0" xfId="0" applyFont="1" applyFill="1" applyBorder="1" applyAlignment="1">
      <alignment vertical="top" wrapText="1"/>
    </xf>
    <xf numFmtId="0" fontId="1" fillId="0" borderId="0" xfId="0" applyFont="1" applyFill="1" applyBorder="1" applyAlignment="1">
      <alignment vertical="top" wrapText="1"/>
    </xf>
    <xf numFmtId="0" fontId="7" fillId="0" borderId="0" xfId="0" applyNumberFormat="1" applyFont="1" applyFill="1" applyBorder="1" applyAlignment="1">
      <alignment horizontal="right" vertical="top"/>
    </xf>
    <xf numFmtId="0" fontId="2" fillId="0" borderId="0" xfId="0" applyFont="1" applyFill="1" applyBorder="1" applyAlignment="1">
      <alignment horizontal="center" vertical="top"/>
    </xf>
    <xf numFmtId="2" fontId="1" fillId="0" borderId="0" xfId="0" applyNumberFormat="1" applyFont="1" applyFill="1" applyBorder="1" applyAlignment="1">
      <alignment vertical="top" wrapText="1"/>
    </xf>
    <xf numFmtId="49" fontId="1" fillId="0" borderId="10" xfId="0" applyNumberFormat="1" applyFont="1" applyFill="1" applyBorder="1" applyAlignment="1">
      <alignment horizontal="center" vertical="center" wrapText="1"/>
    </xf>
    <xf numFmtId="179" fontId="1" fillId="0" borderId="10"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top"/>
    </xf>
    <xf numFmtId="0" fontId="1" fillId="0" borderId="10" xfId="0" applyFont="1" applyFill="1" applyBorder="1" applyAlignment="1">
      <alignment vertical="top" wrapText="1"/>
    </xf>
    <xf numFmtId="49" fontId="2" fillId="0" borderId="10" xfId="0" applyNumberFormat="1" applyFont="1" applyFill="1" applyBorder="1" applyAlignment="1">
      <alignment horizontal="center" vertical="top" wrapText="1"/>
    </xf>
    <xf numFmtId="49" fontId="1" fillId="0" borderId="10" xfId="0" applyNumberFormat="1" applyFont="1" applyFill="1" applyBorder="1" applyAlignment="1">
      <alignment horizontal="center" vertical="top" wrapText="1"/>
    </xf>
    <xf numFmtId="179" fontId="1" fillId="0" borderId="10" xfId="0" applyNumberFormat="1" applyFont="1" applyFill="1" applyBorder="1" applyAlignment="1">
      <alignment horizontal="right" vertical="top" wrapText="1"/>
    </xf>
    <xf numFmtId="179" fontId="2" fillId="0" borderId="10" xfId="0" applyNumberFormat="1" applyFont="1" applyFill="1" applyBorder="1" applyAlignment="1">
      <alignment horizontal="right" vertical="top" wrapText="1"/>
    </xf>
    <xf numFmtId="179" fontId="1" fillId="0" borderId="10" xfId="0" applyNumberFormat="1" applyFont="1" applyFill="1" applyBorder="1" applyAlignment="1">
      <alignment vertical="top" wrapText="1"/>
    </xf>
    <xf numFmtId="179" fontId="2" fillId="0" borderId="10" xfId="0" applyNumberFormat="1" applyFont="1" applyFill="1" applyBorder="1" applyAlignment="1">
      <alignment horizontal="center" vertical="top" wrapText="1"/>
    </xf>
    <xf numFmtId="179" fontId="1" fillId="0" borderId="10" xfId="0" applyNumberFormat="1" applyFont="1" applyFill="1" applyBorder="1" applyAlignment="1">
      <alignment horizontal="center" vertical="top" wrapText="1"/>
    </xf>
    <xf numFmtId="179" fontId="2" fillId="0" borderId="10" xfId="0" applyNumberFormat="1" applyFont="1" applyFill="1" applyBorder="1" applyAlignment="1">
      <alignment horizontal="right" vertical="top"/>
    </xf>
    <xf numFmtId="179" fontId="1" fillId="0" borderId="10" xfId="0" applyNumberFormat="1" applyFont="1" applyFill="1" applyBorder="1" applyAlignment="1">
      <alignment horizontal="left" vertical="top" wrapText="1"/>
    </xf>
    <xf numFmtId="49" fontId="1" fillId="0" borderId="10" xfId="0" applyNumberFormat="1" applyFont="1" applyFill="1" applyBorder="1" applyAlignment="1">
      <alignment horizontal="left" vertical="top" wrapText="1"/>
    </xf>
    <xf numFmtId="0" fontId="2" fillId="0" borderId="10" xfId="0" applyFont="1" applyFill="1" applyBorder="1" applyAlignment="1">
      <alignment horizontal="center" vertical="top"/>
    </xf>
    <xf numFmtId="0" fontId="6" fillId="0" borderId="10" xfId="0" applyFont="1" applyFill="1" applyBorder="1" applyAlignment="1">
      <alignment horizontal="left" vertical="top" wrapText="1"/>
    </xf>
    <xf numFmtId="0" fontId="1" fillId="0" borderId="10" xfId="0" applyFont="1" applyFill="1" applyBorder="1" applyAlignment="1">
      <alignment horizontal="center" vertical="top" wrapText="1"/>
    </xf>
    <xf numFmtId="184" fontId="1" fillId="0" borderId="10" xfId="0" applyNumberFormat="1" applyFont="1" applyFill="1" applyBorder="1" applyAlignment="1">
      <alignment horizontal="left" vertical="top" wrapText="1"/>
    </xf>
    <xf numFmtId="0" fontId="2" fillId="0" borderId="10" xfId="0" applyNumberFormat="1" applyFont="1" applyFill="1" applyBorder="1" applyAlignment="1">
      <alignment horizontal="left" vertical="top" wrapText="1"/>
    </xf>
    <xf numFmtId="179" fontId="1" fillId="0" borderId="10" xfId="0" applyNumberFormat="1" applyFont="1" applyFill="1" applyBorder="1" applyAlignment="1">
      <alignment horizontal="right" wrapText="1"/>
    </xf>
    <xf numFmtId="0" fontId="1" fillId="0" borderId="10" xfId="0" applyNumberFormat="1" applyFont="1" applyFill="1" applyBorder="1" applyAlignment="1">
      <alignment horizontal="left" wrapText="1"/>
    </xf>
    <xf numFmtId="179" fontId="9" fillId="0" borderId="10" xfId="0" applyNumberFormat="1" applyFont="1" applyFill="1" applyBorder="1" applyAlignment="1">
      <alignment horizontal="right" wrapText="1"/>
    </xf>
    <xf numFmtId="0" fontId="53" fillId="0" borderId="10" xfId="0" applyNumberFormat="1" applyFont="1" applyFill="1" applyBorder="1" applyAlignment="1">
      <alignment horizontal="left" wrapText="1"/>
    </xf>
    <xf numFmtId="49" fontId="9" fillId="0" borderId="10" xfId="0" applyNumberFormat="1" applyFont="1" applyFill="1" applyBorder="1" applyAlignment="1">
      <alignment horizontal="center" wrapText="1"/>
    </xf>
    <xf numFmtId="0" fontId="1" fillId="0" borderId="10" xfId="0" applyFont="1" applyFill="1" applyBorder="1" applyAlignment="1">
      <alignment horizontal="left" wrapText="1"/>
    </xf>
    <xf numFmtId="1" fontId="9" fillId="0" borderId="10" xfId="0" applyNumberFormat="1" applyFont="1" applyFill="1" applyBorder="1" applyAlignment="1">
      <alignment horizontal="center" wrapText="1"/>
    </xf>
    <xf numFmtId="1" fontId="9" fillId="0" borderId="10" xfId="0" applyNumberFormat="1" applyFont="1" applyFill="1" applyBorder="1" applyAlignment="1">
      <alignment horizontal="center" vertical="top" wrapText="1"/>
    </xf>
    <xf numFmtId="49" fontId="12" fillId="0" borderId="10" xfId="0" applyNumberFormat="1" applyFont="1" applyFill="1" applyBorder="1" applyAlignment="1">
      <alignment horizontal="center" wrapText="1"/>
    </xf>
    <xf numFmtId="0" fontId="12" fillId="0" borderId="10" xfId="0" applyFont="1" applyFill="1" applyBorder="1" applyAlignment="1">
      <alignment horizontal="left" wrapText="1"/>
    </xf>
    <xf numFmtId="1" fontId="12" fillId="0" borderId="10" xfId="0" applyNumberFormat="1" applyFont="1" applyFill="1" applyBorder="1" applyAlignment="1">
      <alignment horizontal="center" wrapText="1"/>
    </xf>
    <xf numFmtId="1" fontId="12" fillId="0" borderId="10" xfId="0" applyNumberFormat="1" applyFont="1" applyFill="1" applyBorder="1" applyAlignment="1">
      <alignment horizontal="center" vertical="top" wrapText="1"/>
    </xf>
    <xf numFmtId="0" fontId="9" fillId="0" borderId="10" xfId="0" applyFont="1" applyFill="1" applyBorder="1" applyAlignment="1">
      <alignment horizontal="left" wrapText="1"/>
    </xf>
    <xf numFmtId="179" fontId="2" fillId="0" borderId="10" xfId="0" applyNumberFormat="1" applyFont="1" applyFill="1" applyBorder="1" applyAlignment="1">
      <alignment horizontal="right" wrapText="1"/>
    </xf>
    <xf numFmtId="49" fontId="54" fillId="0" borderId="10" xfId="0" applyNumberFormat="1" applyFont="1" applyFill="1" applyBorder="1" applyAlignment="1">
      <alignment horizontal="center" wrapText="1"/>
    </xf>
    <xf numFmtId="0" fontId="54" fillId="0" borderId="10" xfId="0" applyFont="1" applyFill="1" applyBorder="1" applyAlignment="1">
      <alignment horizontal="left" wrapText="1"/>
    </xf>
    <xf numFmtId="1" fontId="54" fillId="0" borderId="10" xfId="0" applyNumberFormat="1" applyFont="1" applyFill="1" applyBorder="1" applyAlignment="1">
      <alignment horizontal="center" wrapText="1"/>
    </xf>
    <xf numFmtId="1" fontId="54" fillId="0" borderId="10" xfId="0" applyNumberFormat="1" applyFont="1" applyFill="1" applyBorder="1" applyAlignment="1">
      <alignment horizontal="center" vertical="top" wrapText="1"/>
    </xf>
    <xf numFmtId="179" fontId="54" fillId="0" borderId="10" xfId="0" applyNumberFormat="1" applyFont="1" applyFill="1" applyBorder="1" applyAlignment="1">
      <alignment horizontal="right" wrapText="1"/>
    </xf>
    <xf numFmtId="49" fontId="1" fillId="0" borderId="10" xfId="0" applyNumberFormat="1" applyFont="1" applyFill="1" applyBorder="1" applyAlignment="1">
      <alignment horizontal="center" wrapText="1"/>
    </xf>
    <xf numFmtId="1" fontId="1" fillId="0" borderId="10" xfId="0" applyNumberFormat="1" applyFont="1" applyFill="1" applyBorder="1" applyAlignment="1">
      <alignment horizontal="center" wrapText="1"/>
    </xf>
    <xf numFmtId="1" fontId="1" fillId="0" borderId="10" xfId="0" applyNumberFormat="1" applyFont="1" applyFill="1" applyBorder="1" applyAlignment="1">
      <alignment horizontal="center" vertical="top" wrapText="1"/>
    </xf>
    <xf numFmtId="172" fontId="1" fillId="0" borderId="10" xfId="0" applyNumberFormat="1" applyFont="1" applyFill="1" applyBorder="1" applyAlignment="1">
      <alignment horizontal="left" wrapText="1"/>
    </xf>
    <xf numFmtId="49" fontId="2" fillId="0" borderId="10" xfId="0" applyNumberFormat="1" applyFont="1" applyFill="1" applyBorder="1" applyAlignment="1">
      <alignment horizontal="center" wrapText="1"/>
    </xf>
    <xf numFmtId="0" fontId="2" fillId="0" borderId="10" xfId="0" applyFont="1" applyFill="1" applyBorder="1" applyAlignment="1">
      <alignment horizontal="left" wrapText="1"/>
    </xf>
    <xf numFmtId="1" fontId="2" fillId="0" borderId="10" xfId="0" applyNumberFormat="1" applyFont="1" applyFill="1" applyBorder="1" applyAlignment="1">
      <alignment horizontal="center" wrapText="1"/>
    </xf>
    <xf numFmtId="1" fontId="2" fillId="0" borderId="10" xfId="0" applyNumberFormat="1" applyFont="1" applyFill="1" applyBorder="1" applyAlignment="1">
      <alignment horizontal="center" vertical="top" wrapText="1"/>
    </xf>
    <xf numFmtId="0" fontId="2" fillId="0" borderId="10" xfId="0" applyNumberFormat="1" applyFont="1" applyFill="1" applyBorder="1" applyAlignment="1">
      <alignment horizontal="left" wrapText="1"/>
    </xf>
    <xf numFmtId="179" fontId="1" fillId="0" borderId="10" xfId="0" applyNumberFormat="1" applyFont="1" applyFill="1" applyBorder="1" applyAlignment="1">
      <alignment horizontal="right"/>
    </xf>
    <xf numFmtId="179" fontId="2" fillId="0" borderId="10" xfId="0" applyNumberFormat="1" applyFont="1" applyFill="1" applyBorder="1" applyAlignment="1">
      <alignment horizontal="right"/>
    </xf>
    <xf numFmtId="179" fontId="9" fillId="0" borderId="10" xfId="0" applyNumberFormat="1" applyFont="1" applyFill="1" applyBorder="1" applyAlignment="1">
      <alignment horizontal="right"/>
    </xf>
    <xf numFmtId="0" fontId="9" fillId="0" borderId="10" xfId="0" applyNumberFormat="1" applyFont="1" applyFill="1" applyBorder="1" applyAlignment="1">
      <alignment horizontal="left" wrapText="1"/>
    </xf>
    <xf numFmtId="0" fontId="54" fillId="0" borderId="10" xfId="0" applyFont="1" applyFill="1" applyBorder="1" applyAlignment="1">
      <alignment horizontal="justify"/>
    </xf>
    <xf numFmtId="179" fontId="54" fillId="0" borderId="10" xfId="0" applyNumberFormat="1" applyFont="1" applyFill="1" applyBorder="1" applyAlignment="1">
      <alignment horizontal="right"/>
    </xf>
    <xf numFmtId="49" fontId="53" fillId="0" borderId="10" xfId="0" applyNumberFormat="1" applyFont="1" applyFill="1" applyBorder="1" applyAlignment="1">
      <alignment horizontal="center" wrapText="1"/>
    </xf>
    <xf numFmtId="1" fontId="53" fillId="0" borderId="10" xfId="0" applyNumberFormat="1" applyFont="1" applyFill="1" applyBorder="1" applyAlignment="1">
      <alignment horizontal="center" wrapText="1"/>
    </xf>
    <xf numFmtId="1" fontId="53" fillId="0" borderId="10" xfId="0" applyNumberFormat="1" applyFont="1" applyFill="1" applyBorder="1" applyAlignment="1">
      <alignment horizontal="center" vertical="top" wrapText="1"/>
    </xf>
    <xf numFmtId="0" fontId="53" fillId="0" borderId="10" xfId="0" applyFont="1" applyFill="1" applyBorder="1" applyAlignment="1">
      <alignment horizontal="left" wrapText="1"/>
    </xf>
    <xf numFmtId="172" fontId="1" fillId="0" borderId="10" xfId="0" applyNumberFormat="1" applyFont="1" applyFill="1" applyBorder="1" applyAlignment="1">
      <alignment horizontal="center" wrapText="1"/>
    </xf>
    <xf numFmtId="172" fontId="1" fillId="0" borderId="10" xfId="0" applyNumberFormat="1" applyFont="1" applyFill="1" applyBorder="1" applyAlignment="1">
      <alignment horizontal="center" vertical="top" wrapText="1"/>
    </xf>
    <xf numFmtId="14" fontId="2" fillId="0" borderId="10" xfId="0" applyNumberFormat="1" applyFont="1" applyFill="1" applyBorder="1" applyAlignment="1">
      <alignment horizontal="center" wrapText="1"/>
    </xf>
    <xf numFmtId="1" fontId="55" fillId="0" borderId="10" xfId="0" applyNumberFormat="1" applyFont="1" applyFill="1" applyBorder="1" applyAlignment="1">
      <alignment horizontal="center" vertical="top" wrapText="1"/>
    </xf>
    <xf numFmtId="49" fontId="55" fillId="0" borderId="10" xfId="0" applyNumberFormat="1" applyFont="1" applyFill="1" applyBorder="1" applyAlignment="1">
      <alignment horizontal="center" wrapText="1"/>
    </xf>
    <xf numFmtId="0" fontId="55" fillId="0" borderId="10" xfId="0" applyFont="1" applyFill="1" applyBorder="1" applyAlignment="1">
      <alignment horizontal="left" wrapText="1"/>
    </xf>
    <xf numFmtId="1" fontId="55" fillId="0" borderId="10" xfId="0" applyNumberFormat="1" applyFont="1" applyFill="1" applyBorder="1" applyAlignment="1">
      <alignment horizontal="center" wrapText="1"/>
    </xf>
    <xf numFmtId="14" fontId="55" fillId="0" borderId="10" xfId="0" applyNumberFormat="1" applyFont="1" applyFill="1" applyBorder="1" applyAlignment="1">
      <alignment horizontal="center" wrapText="1"/>
    </xf>
    <xf numFmtId="0" fontId="13" fillId="0" borderId="10" xfId="0" applyFont="1" applyFill="1" applyBorder="1" applyAlignment="1">
      <alignment horizontal="left" wrapText="1"/>
    </xf>
    <xf numFmtId="179" fontId="53" fillId="0" borderId="10" xfId="0" applyNumberFormat="1" applyFont="1" applyFill="1" applyBorder="1" applyAlignment="1">
      <alignment horizontal="right" wrapText="1"/>
    </xf>
    <xf numFmtId="179" fontId="55" fillId="0" borderId="10" xfId="0" applyNumberFormat="1" applyFont="1" applyFill="1" applyBorder="1" applyAlignment="1">
      <alignment horizontal="right" wrapText="1"/>
    </xf>
    <xf numFmtId="0" fontId="14" fillId="0" borderId="10" xfId="0" applyFont="1" applyFill="1" applyBorder="1" applyAlignment="1">
      <alignment horizontal="left" wrapText="1"/>
    </xf>
    <xf numFmtId="0" fontId="54" fillId="0" borderId="10" xfId="0" applyNumberFormat="1" applyFont="1" applyFill="1" applyBorder="1" applyAlignment="1">
      <alignment horizontal="center" wrapText="1"/>
    </xf>
    <xf numFmtId="0" fontId="54" fillId="0" borderId="10" xfId="0" applyNumberFormat="1" applyFont="1" applyFill="1" applyBorder="1" applyAlignment="1">
      <alignment horizontal="center" vertical="top" wrapText="1"/>
    </xf>
    <xf numFmtId="0" fontId="1" fillId="0" borderId="10" xfId="0" applyFont="1" applyFill="1" applyBorder="1" applyAlignment="1">
      <alignment horizontal="center" wrapText="1"/>
    </xf>
    <xf numFmtId="0" fontId="2" fillId="0" borderId="10" xfId="0" applyFont="1" applyFill="1" applyBorder="1" applyAlignment="1">
      <alignment horizontal="center" wrapText="1"/>
    </xf>
    <xf numFmtId="0" fontId="2" fillId="0" borderId="10" xfId="0" applyNumberFormat="1" applyFont="1" applyFill="1" applyBorder="1" applyAlignment="1">
      <alignment horizontal="center" wrapText="1"/>
    </xf>
    <xf numFmtId="0" fontId="1" fillId="0" borderId="10" xfId="0" applyNumberFormat="1" applyFont="1" applyFill="1" applyBorder="1" applyAlignment="1">
      <alignment horizontal="center" wrapText="1"/>
    </xf>
    <xf numFmtId="0" fontId="2" fillId="0" borderId="10" xfId="0" applyNumberFormat="1" applyFont="1" applyFill="1" applyBorder="1" applyAlignment="1">
      <alignment horizontal="center" wrapText="1"/>
    </xf>
    <xf numFmtId="0" fontId="2" fillId="0" borderId="10" xfId="0" applyFont="1" applyFill="1" applyBorder="1" applyAlignment="1">
      <alignment horizontal="center" vertical="top" wrapText="1"/>
    </xf>
    <xf numFmtId="3" fontId="1" fillId="0" borderId="10" xfId="0" applyNumberFormat="1" applyFont="1" applyFill="1" applyBorder="1" applyAlignment="1">
      <alignment horizontal="center" vertical="top" wrapText="1"/>
    </xf>
    <xf numFmtId="179" fontId="2" fillId="0" borderId="10" xfId="0" applyNumberFormat="1" applyFont="1" applyFill="1" applyBorder="1" applyAlignment="1">
      <alignment vertical="top" wrapText="1"/>
    </xf>
    <xf numFmtId="179" fontId="1" fillId="0" borderId="10" xfId="0" applyNumberFormat="1" applyFont="1" applyFill="1" applyBorder="1" applyAlignment="1">
      <alignment horizontal="right" vertical="top"/>
    </xf>
    <xf numFmtId="179" fontId="2" fillId="0" borderId="10" xfId="0" applyNumberFormat="1" applyFont="1" applyFill="1" applyBorder="1" applyAlignment="1">
      <alignment horizontal="center" vertical="top"/>
    </xf>
    <xf numFmtId="179" fontId="56" fillId="0" borderId="10" xfId="0" applyNumberFormat="1" applyFont="1" applyFill="1" applyBorder="1" applyAlignment="1">
      <alignment horizontal="right" vertical="center"/>
    </xf>
    <xf numFmtId="179" fontId="54" fillId="0" borderId="10" xfId="0" applyNumberFormat="1" applyFont="1" applyFill="1" applyBorder="1" applyAlignment="1">
      <alignment horizontal="right" vertical="center"/>
    </xf>
    <xf numFmtId="179" fontId="56" fillId="0" borderId="10" xfId="0" applyNumberFormat="1" applyFont="1" applyFill="1" applyBorder="1" applyAlignment="1">
      <alignment horizontal="right"/>
    </xf>
    <xf numFmtId="49" fontId="2" fillId="0" borderId="10" xfId="0" applyNumberFormat="1" applyFont="1" applyFill="1" applyBorder="1" applyAlignment="1">
      <alignment vertical="center" wrapText="1"/>
    </xf>
    <xf numFmtId="179" fontId="1" fillId="0" borderId="10" xfId="53" applyNumberFormat="1" applyFont="1" applyFill="1" applyBorder="1" applyAlignment="1">
      <alignment horizontal="center" vertical="top" wrapText="1"/>
      <protection/>
    </xf>
    <xf numFmtId="179" fontId="2" fillId="0" borderId="10" xfId="53" applyNumberFormat="1" applyFont="1" applyFill="1" applyBorder="1" applyAlignment="1">
      <alignment horizontal="right" vertical="top" wrapText="1"/>
      <protection/>
    </xf>
    <xf numFmtId="179" fontId="2" fillId="0" borderId="10" xfId="53" applyNumberFormat="1" applyFont="1" applyFill="1" applyBorder="1" applyAlignment="1">
      <alignment vertical="top" wrapText="1"/>
      <protection/>
    </xf>
    <xf numFmtId="179" fontId="1" fillId="0" borderId="10" xfId="53" applyNumberFormat="1" applyFont="1" applyFill="1" applyBorder="1" applyAlignment="1">
      <alignment horizontal="right" vertical="top" wrapText="1"/>
      <protection/>
    </xf>
    <xf numFmtId="179" fontId="2" fillId="0" borderId="10" xfId="53" applyNumberFormat="1" applyFont="1" applyFill="1" applyBorder="1" applyAlignment="1">
      <alignment horizontal="left" vertical="center" wrapText="1"/>
      <protection/>
    </xf>
    <xf numFmtId="179" fontId="1" fillId="0" borderId="10" xfId="53" applyNumberFormat="1" applyFont="1" applyFill="1" applyBorder="1" applyAlignment="1">
      <alignment horizontal="left" vertical="center" wrapText="1"/>
      <protection/>
    </xf>
    <xf numFmtId="179" fontId="1" fillId="0" borderId="10" xfId="53" applyNumberFormat="1" applyFont="1" applyFill="1" applyBorder="1" applyAlignment="1">
      <alignment horizontal="center" vertical="top" wrapText="1"/>
      <protection/>
    </xf>
    <xf numFmtId="179" fontId="2" fillId="0" borderId="10" xfId="53" applyNumberFormat="1" applyFont="1" applyFill="1" applyBorder="1" applyAlignment="1">
      <alignment horizontal="left" vertical="center" wrapText="1"/>
      <protection/>
    </xf>
    <xf numFmtId="179" fontId="1" fillId="0" borderId="10" xfId="53" applyNumberFormat="1" applyFont="1" applyFill="1" applyBorder="1" applyAlignment="1">
      <alignment horizontal="right" vertical="center" wrapText="1"/>
      <protection/>
    </xf>
    <xf numFmtId="179" fontId="1" fillId="0" borderId="10" xfId="53" applyNumberFormat="1" applyFont="1" applyFill="1" applyBorder="1" applyAlignment="1">
      <alignment horizontal="left" vertical="center" wrapText="1" indent="2"/>
      <protection/>
    </xf>
    <xf numFmtId="49" fontId="57" fillId="0" borderId="10" xfId="0" applyNumberFormat="1" applyFont="1" applyFill="1" applyBorder="1" applyAlignment="1">
      <alignment horizontal="center" vertical="top"/>
    </xf>
    <xf numFmtId="49" fontId="1" fillId="0" borderId="10" xfId="0" applyNumberFormat="1" applyFont="1" applyFill="1" applyBorder="1" applyAlignment="1">
      <alignment horizontal="center" vertical="top" wrapText="1"/>
    </xf>
    <xf numFmtId="49" fontId="1" fillId="0" borderId="10" xfId="0" applyNumberFormat="1" applyFont="1" applyFill="1" applyBorder="1" applyAlignment="1">
      <alignment horizontal="left" vertical="top" wrapText="1"/>
    </xf>
    <xf numFmtId="49" fontId="1" fillId="0" borderId="10" xfId="0" applyNumberFormat="1" applyFont="1" applyFill="1" applyBorder="1" applyAlignment="1">
      <alignment horizontal="left" vertical="center" wrapText="1"/>
    </xf>
    <xf numFmtId="0" fontId="57" fillId="0" borderId="10" xfId="0" applyFont="1" applyFill="1" applyBorder="1" applyAlignment="1">
      <alignment horizontal="center" vertical="top"/>
    </xf>
    <xf numFmtId="49" fontId="2" fillId="0" borderId="10" xfId="0" applyNumberFormat="1" applyFont="1" applyFill="1" applyBorder="1" applyAlignment="1">
      <alignment horizontal="center" vertical="top" wrapText="1"/>
    </xf>
    <xf numFmtId="0" fontId="2" fillId="0" borderId="10" xfId="0" applyFont="1" applyFill="1" applyBorder="1" applyAlignment="1">
      <alignment vertical="top" wrapText="1"/>
    </xf>
    <xf numFmtId="49" fontId="2" fillId="0" borderId="10" xfId="0" applyNumberFormat="1" applyFont="1" applyFill="1" applyBorder="1" applyAlignment="1">
      <alignment horizontal="center" vertical="top"/>
    </xf>
    <xf numFmtId="179" fontId="6" fillId="0" borderId="10" xfId="0" applyNumberFormat="1" applyFont="1" applyFill="1" applyBorder="1" applyAlignment="1">
      <alignment horizontal="center" vertical="top" wrapText="1"/>
    </xf>
    <xf numFmtId="0" fontId="2" fillId="0" borderId="10" xfId="0" applyNumberFormat="1" applyFont="1" applyFill="1" applyBorder="1" applyAlignment="1">
      <alignment horizontal="center" vertical="top" wrapText="1"/>
    </xf>
    <xf numFmtId="49" fontId="2" fillId="0" borderId="10" xfId="0" applyNumberFormat="1" applyFont="1" applyFill="1" applyBorder="1" applyAlignment="1">
      <alignment horizontal="left" vertical="top" wrapText="1"/>
    </xf>
    <xf numFmtId="3" fontId="6" fillId="0" borderId="10" xfId="0" applyNumberFormat="1" applyFont="1" applyFill="1" applyBorder="1" applyAlignment="1">
      <alignment horizontal="center" vertical="top" wrapText="1"/>
    </xf>
    <xf numFmtId="179" fontId="1" fillId="0" borderId="10" xfId="0" applyNumberFormat="1" applyFont="1" applyFill="1" applyBorder="1" applyAlignment="1">
      <alignment horizontal="left" vertical="top" wrapText="1"/>
    </xf>
    <xf numFmtId="0" fontId="8" fillId="0" borderId="10" xfId="0" applyFont="1" applyFill="1" applyBorder="1" applyAlignment="1">
      <alignment horizontal="center" vertical="top" wrapText="1"/>
    </xf>
    <xf numFmtId="0" fontId="1" fillId="0" borderId="10" xfId="0" applyFont="1" applyFill="1" applyBorder="1" applyAlignment="1">
      <alignment horizontal="left" vertical="top" wrapText="1"/>
    </xf>
    <xf numFmtId="179" fontId="6" fillId="0" borderId="10" xfId="0" applyNumberFormat="1" applyFont="1" applyFill="1" applyBorder="1" applyAlignment="1">
      <alignment horizontal="left" vertical="top" wrapText="1"/>
    </xf>
    <xf numFmtId="179" fontId="1" fillId="0" borderId="10" xfId="0" applyNumberFormat="1" applyFont="1" applyFill="1" applyBorder="1" applyAlignment="1">
      <alignment horizontal="center" vertical="top" wrapText="1"/>
    </xf>
    <xf numFmtId="179" fontId="2" fillId="0" borderId="10" xfId="0" applyNumberFormat="1" applyFont="1" applyFill="1" applyBorder="1" applyAlignment="1">
      <alignment horizontal="center" vertical="top" wrapText="1"/>
    </xf>
    <xf numFmtId="0" fontId="2"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3" fontId="1" fillId="0" borderId="10" xfId="0" applyNumberFormat="1" applyFont="1" applyFill="1" applyBorder="1" applyAlignment="1">
      <alignment horizontal="center" vertical="top" wrapText="1"/>
    </xf>
    <xf numFmtId="179" fontId="2" fillId="0" borderId="10" xfId="0" applyNumberFormat="1" applyFont="1" applyFill="1" applyBorder="1" applyAlignment="1">
      <alignment horizontal="center" vertical="top"/>
    </xf>
    <xf numFmtId="179" fontId="1" fillId="0" borderId="10" xfId="0" applyNumberFormat="1" applyFont="1" applyFill="1" applyBorder="1" applyAlignment="1">
      <alignment horizontal="center" vertical="center" wrapText="1"/>
    </xf>
    <xf numFmtId="0" fontId="7" fillId="0" borderId="0" xfId="0" applyNumberFormat="1" applyFont="1" applyFill="1" applyBorder="1" applyAlignment="1">
      <alignment horizontal="center" vertical="top" wrapText="1"/>
    </xf>
    <xf numFmtId="0" fontId="2" fillId="0" borderId="0" xfId="0" applyNumberFormat="1" applyFont="1" applyFill="1" applyBorder="1" applyAlignment="1">
      <alignment horizontal="center" vertical="top" wrapText="1"/>
    </xf>
    <xf numFmtId="0" fontId="2" fillId="0" borderId="0" xfId="0" applyNumberFormat="1" applyFont="1" applyFill="1" applyBorder="1" applyAlignment="1">
      <alignment horizontal="left" vertical="top"/>
    </xf>
    <xf numFmtId="0" fontId="2" fillId="0" borderId="0" xfId="0" applyNumberFormat="1" applyFont="1" applyFill="1" applyBorder="1" applyAlignment="1">
      <alignment horizontal="center" vertical="top"/>
    </xf>
    <xf numFmtId="49" fontId="1" fillId="0" borderId="10" xfId="0" applyNumberFormat="1" applyFont="1" applyFill="1" applyBorder="1" applyAlignment="1">
      <alignment horizontal="center" vertical="center" wrapText="1"/>
    </xf>
    <xf numFmtId="0" fontId="1" fillId="0" borderId="10" xfId="0" applyFont="1" applyFill="1" applyBorder="1" applyAlignment="1">
      <alignment vertical="center" wrapText="1"/>
    </xf>
    <xf numFmtId="49" fontId="1" fillId="0" borderId="0" xfId="0" applyNumberFormat="1" applyFont="1" applyFill="1" applyBorder="1" applyAlignment="1">
      <alignment horizontal="left" vertical="top" wrapText="1"/>
    </xf>
    <xf numFmtId="0" fontId="2" fillId="0" borderId="10" xfId="0" applyFont="1" applyFill="1" applyBorder="1" applyAlignment="1">
      <alignment horizontal="center" vertical="top"/>
    </xf>
    <xf numFmtId="0" fontId="1" fillId="0" borderId="0" xfId="0" applyFont="1" applyFill="1" applyBorder="1" applyAlignment="1">
      <alignment horizontal="left" vertical="top" wrapText="1"/>
    </xf>
    <xf numFmtId="0" fontId="6" fillId="0" borderId="10" xfId="0" applyFont="1" applyFill="1" applyBorder="1" applyAlignment="1">
      <alignment horizontal="left" vertical="top" wrapText="1"/>
    </xf>
    <xf numFmtId="0" fontId="1" fillId="0" borderId="10" xfId="0" applyFont="1" applyFill="1" applyBorder="1" applyAlignment="1">
      <alignment horizontal="center" vertical="top" wrapText="1"/>
    </xf>
    <xf numFmtId="179" fontId="2" fillId="0" borderId="10" xfId="0" applyNumberFormat="1" applyFont="1" applyFill="1" applyBorder="1" applyAlignment="1">
      <alignment horizontal="left" vertical="top" wrapText="1"/>
    </xf>
    <xf numFmtId="0" fontId="1" fillId="0" borderId="10" xfId="0" applyNumberFormat="1" applyFont="1" applyFill="1" applyBorder="1" applyAlignment="1">
      <alignment horizontal="left" vertical="top" wrapText="1"/>
    </xf>
    <xf numFmtId="179" fontId="6" fillId="0" borderId="10" xfId="53" applyNumberFormat="1" applyFont="1" applyFill="1" applyBorder="1" applyAlignment="1">
      <alignment horizontal="left" vertical="top" wrapText="1"/>
      <protection/>
    </xf>
    <xf numFmtId="49" fontId="9" fillId="0" borderId="10" xfId="0" applyNumberFormat="1" applyFont="1" applyFill="1" applyBorder="1" applyAlignment="1">
      <alignment horizontal="center"/>
    </xf>
    <xf numFmtId="0" fontId="11" fillId="0" borderId="10" xfId="0" applyFont="1" applyFill="1" applyBorder="1" applyAlignment="1">
      <alignment horizontal="center"/>
    </xf>
    <xf numFmtId="0" fontId="10" fillId="0" borderId="10" xfId="0" applyFont="1" applyFill="1" applyBorder="1" applyAlignment="1">
      <alignment horizontal="left" vertical="top" wrapText="1"/>
    </xf>
    <xf numFmtId="0" fontId="11" fillId="0" borderId="10" xfId="0" applyFont="1" applyFill="1" applyBorder="1" applyAlignment="1">
      <alignment vertical="top"/>
    </xf>
    <xf numFmtId="0" fontId="9" fillId="0" borderId="10" xfId="0" applyFont="1" applyFill="1" applyBorder="1" applyAlignment="1">
      <alignment horizontal="center" vertical="top" wrapText="1"/>
    </xf>
    <xf numFmtId="0" fontId="11" fillId="0" borderId="10" xfId="0" applyFont="1" applyFill="1" applyBorder="1" applyAlignment="1">
      <alignment horizontal="center" vertical="top"/>
    </xf>
    <xf numFmtId="49" fontId="2" fillId="0" borderId="10" xfId="0" applyNumberFormat="1" applyFont="1" applyFill="1" applyBorder="1" applyAlignment="1">
      <alignment horizontal="left" vertical="center" wrapText="1"/>
    </xf>
    <xf numFmtId="0" fontId="2" fillId="0" borderId="10" xfId="0" applyFont="1" applyFill="1" applyBorder="1" applyAlignment="1">
      <alignment horizontal="left" vertical="top"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581"/>
  <sheetViews>
    <sheetView tabSelected="1" view="pageBreakPreview" zoomScale="70" zoomScaleNormal="75" zoomScaleSheetLayoutView="70" zoomScalePageLayoutView="0" workbookViewId="0" topLeftCell="A1">
      <selection activeCell="I558" sqref="I558"/>
    </sheetView>
  </sheetViews>
  <sheetFormatPr defaultColWidth="9.00390625" defaultRowHeight="12.75"/>
  <cols>
    <col min="1" max="1" width="7.25390625" style="1" customWidth="1"/>
    <col min="2" max="2" width="75.375" style="13" customWidth="1"/>
    <col min="3" max="3" width="9.875" style="2" customWidth="1"/>
    <col min="4" max="4" width="9.75390625" style="2" customWidth="1"/>
    <col min="5" max="7" width="13.375" style="2" customWidth="1"/>
    <col min="8" max="8" width="16.625" style="9" customWidth="1"/>
    <col min="9" max="10" width="16.00390625" style="9" customWidth="1"/>
    <col min="11" max="11" width="45.125" style="12" customWidth="1"/>
    <col min="12" max="12" width="9.25390625" style="7" customWidth="1"/>
    <col min="13" max="13" width="13.00390625" style="8" customWidth="1"/>
    <col min="14" max="14" width="14.25390625" style="8" customWidth="1"/>
    <col min="15" max="15" width="16.25390625" style="7" customWidth="1"/>
    <col min="16" max="16" width="9.375" style="7" customWidth="1"/>
    <col min="17" max="17" width="9.875" style="7" customWidth="1"/>
    <col min="18" max="16384" width="9.125" style="7" customWidth="1"/>
  </cols>
  <sheetData>
    <row r="1" ht="27.75" customHeight="1">
      <c r="K1" s="15" t="s">
        <v>3</v>
      </c>
    </row>
    <row r="2" spans="1:11" ht="36" customHeight="1">
      <c r="A2" s="136" t="s">
        <v>93</v>
      </c>
      <c r="B2" s="136"/>
      <c r="C2" s="136"/>
      <c r="D2" s="136"/>
      <c r="E2" s="136"/>
      <c r="F2" s="136"/>
      <c r="G2" s="136"/>
      <c r="H2" s="136"/>
      <c r="I2" s="136"/>
      <c r="J2" s="136"/>
      <c r="K2" s="136"/>
    </row>
    <row r="3" spans="1:15" ht="18.75" customHeight="1">
      <c r="A3" s="137" t="s">
        <v>23</v>
      </c>
      <c r="B3" s="137"/>
      <c r="C3" s="137"/>
      <c r="D3" s="137"/>
      <c r="E3" s="137"/>
      <c r="F3" s="137"/>
      <c r="G3" s="137"/>
      <c r="H3" s="137"/>
      <c r="I3" s="137"/>
      <c r="J3" s="137"/>
      <c r="K3" s="137"/>
      <c r="O3" s="8"/>
    </row>
    <row r="4" spans="1:11" ht="12.75">
      <c r="A4" s="138"/>
      <c r="B4" s="138"/>
      <c r="C4" s="138"/>
      <c r="D4" s="138"/>
      <c r="E4" s="139"/>
      <c r="F4" s="139"/>
      <c r="G4" s="139"/>
      <c r="H4" s="138"/>
      <c r="I4" s="138"/>
      <c r="J4" s="138"/>
      <c r="K4" s="138"/>
    </row>
    <row r="5" spans="2:11" ht="12.75">
      <c r="B5" s="14"/>
      <c r="C5" s="3"/>
      <c r="D5" s="5"/>
      <c r="E5" s="4"/>
      <c r="F5" s="5"/>
      <c r="G5" s="5"/>
      <c r="H5" s="10"/>
      <c r="I5" s="10"/>
      <c r="K5" s="11" t="s">
        <v>4</v>
      </c>
    </row>
    <row r="6" spans="1:11" ht="27.75" customHeight="1">
      <c r="A6" s="140" t="s">
        <v>5</v>
      </c>
      <c r="B6" s="141" t="s">
        <v>44</v>
      </c>
      <c r="C6" s="131" t="s">
        <v>6</v>
      </c>
      <c r="D6" s="132" t="s">
        <v>45</v>
      </c>
      <c r="E6" s="131" t="s">
        <v>7</v>
      </c>
      <c r="F6" s="132" t="s">
        <v>46</v>
      </c>
      <c r="G6" s="132" t="s">
        <v>22</v>
      </c>
      <c r="H6" s="135" t="s">
        <v>47</v>
      </c>
      <c r="I6" s="135"/>
      <c r="J6" s="135"/>
      <c r="K6" s="140"/>
    </row>
    <row r="7" spans="1:11" ht="74.25" customHeight="1">
      <c r="A7" s="140"/>
      <c r="B7" s="141"/>
      <c r="C7" s="131"/>
      <c r="D7" s="132"/>
      <c r="E7" s="131"/>
      <c r="F7" s="132"/>
      <c r="G7" s="132"/>
      <c r="H7" s="19" t="s">
        <v>8</v>
      </c>
      <c r="I7" s="19" t="s">
        <v>87</v>
      </c>
      <c r="J7" s="19" t="s">
        <v>88</v>
      </c>
      <c r="K7" s="140"/>
    </row>
    <row r="8" spans="1:11" ht="29.25" customHeight="1">
      <c r="A8" s="140"/>
      <c r="B8" s="141"/>
      <c r="C8" s="131"/>
      <c r="D8" s="132"/>
      <c r="E8" s="131"/>
      <c r="F8" s="132"/>
      <c r="G8" s="132"/>
      <c r="H8" s="19" t="s">
        <v>9</v>
      </c>
      <c r="I8" s="19" t="s">
        <v>10</v>
      </c>
      <c r="J8" s="19" t="s">
        <v>10</v>
      </c>
      <c r="K8" s="140"/>
    </row>
    <row r="9" spans="1:11" ht="29.25" customHeight="1">
      <c r="A9" s="140"/>
      <c r="B9" s="141"/>
      <c r="C9" s="131"/>
      <c r="D9" s="132"/>
      <c r="E9" s="131"/>
      <c r="F9" s="132"/>
      <c r="G9" s="132"/>
      <c r="H9" s="19" t="s">
        <v>11</v>
      </c>
      <c r="I9" s="19" t="s">
        <v>11</v>
      </c>
      <c r="J9" s="19" t="s">
        <v>11</v>
      </c>
      <c r="K9" s="140"/>
    </row>
    <row r="10" spans="1:11" ht="25.5">
      <c r="A10" s="140"/>
      <c r="B10" s="141"/>
      <c r="C10" s="131"/>
      <c r="D10" s="132"/>
      <c r="E10" s="131"/>
      <c r="F10" s="132"/>
      <c r="G10" s="132"/>
      <c r="H10" s="19" t="s">
        <v>12</v>
      </c>
      <c r="I10" s="19" t="s">
        <v>12</v>
      </c>
      <c r="J10" s="19" t="s">
        <v>12</v>
      </c>
      <c r="K10" s="140"/>
    </row>
    <row r="11" spans="1:11" ht="12.75">
      <c r="A11" s="20">
        <v>1</v>
      </c>
      <c r="B11" s="21">
        <v>2</v>
      </c>
      <c r="C11" s="22">
        <v>3</v>
      </c>
      <c r="D11" s="23" t="s">
        <v>13</v>
      </c>
      <c r="E11" s="22" t="s">
        <v>14</v>
      </c>
      <c r="F11" s="23" t="s">
        <v>15</v>
      </c>
      <c r="G11" s="23"/>
      <c r="H11" s="19" t="s">
        <v>16</v>
      </c>
      <c r="I11" s="19" t="s">
        <v>17</v>
      </c>
      <c r="J11" s="19" t="s">
        <v>20</v>
      </c>
      <c r="K11" s="18" t="s">
        <v>21</v>
      </c>
    </row>
    <row r="12" spans="1:13" ht="12.75">
      <c r="A12" s="20"/>
      <c r="B12" s="121" t="s">
        <v>90</v>
      </c>
      <c r="C12" s="121"/>
      <c r="D12" s="121"/>
      <c r="E12" s="121"/>
      <c r="F12" s="121"/>
      <c r="G12" s="124">
        <v>103</v>
      </c>
      <c r="H12" s="24">
        <f>H13+H14+H15</f>
        <v>1656031600</v>
      </c>
      <c r="I12" s="24">
        <f>I13+I14+I15</f>
        <v>200506753.4</v>
      </c>
      <c r="J12" s="24">
        <f>J13+J14+J15</f>
        <v>6757867.340460001</v>
      </c>
      <c r="K12" s="23"/>
      <c r="M12" s="17"/>
    </row>
    <row r="13" spans="1:13" ht="12.75">
      <c r="A13" s="20"/>
      <c r="B13" s="121"/>
      <c r="C13" s="121"/>
      <c r="D13" s="121"/>
      <c r="E13" s="121"/>
      <c r="F13" s="121"/>
      <c r="G13" s="124"/>
      <c r="H13" s="25">
        <f aca="true" t="shared" si="0" ref="H13:J15">H17+H37+H460+H507+H545+H549+H557</f>
        <v>1160286400</v>
      </c>
      <c r="I13" s="25">
        <f t="shared" si="0"/>
        <v>111901753.4</v>
      </c>
      <c r="J13" s="25">
        <f>J17+J37+J460+J507+J545+J549+J557</f>
        <v>5912512.94046</v>
      </c>
      <c r="K13" s="23"/>
      <c r="M13" s="17"/>
    </row>
    <row r="14" spans="1:13" ht="12.75">
      <c r="A14" s="20"/>
      <c r="B14" s="121"/>
      <c r="C14" s="121"/>
      <c r="D14" s="121"/>
      <c r="E14" s="121"/>
      <c r="F14" s="121"/>
      <c r="G14" s="124"/>
      <c r="H14" s="25">
        <f t="shared" si="0"/>
        <v>0</v>
      </c>
      <c r="I14" s="25">
        <f t="shared" si="0"/>
        <v>0</v>
      </c>
      <c r="J14" s="25">
        <f t="shared" si="0"/>
        <v>0</v>
      </c>
      <c r="K14" s="23"/>
      <c r="M14" s="17"/>
    </row>
    <row r="15" spans="1:13" ht="12.75">
      <c r="A15" s="20"/>
      <c r="B15" s="26"/>
      <c r="C15" s="27"/>
      <c r="D15" s="28"/>
      <c r="E15" s="27"/>
      <c r="F15" s="28"/>
      <c r="G15" s="28"/>
      <c r="H15" s="25">
        <f t="shared" si="0"/>
        <v>495745200</v>
      </c>
      <c r="I15" s="25">
        <f t="shared" si="0"/>
        <v>88605000</v>
      </c>
      <c r="J15" s="25">
        <f t="shared" si="0"/>
        <v>845354.4</v>
      </c>
      <c r="K15" s="23"/>
      <c r="M15" s="17"/>
    </row>
    <row r="16" spans="1:13" ht="12.75">
      <c r="A16" s="20"/>
      <c r="B16" s="21"/>
      <c r="C16" s="22"/>
      <c r="D16" s="23"/>
      <c r="E16" s="22"/>
      <c r="F16" s="23"/>
      <c r="G16" s="23"/>
      <c r="H16" s="24"/>
      <c r="I16" s="29"/>
      <c r="J16" s="24"/>
      <c r="K16" s="23"/>
      <c r="M16" s="17"/>
    </row>
    <row r="17" spans="1:11" ht="12.75">
      <c r="A17" s="130"/>
      <c r="B17" s="125" t="s">
        <v>54</v>
      </c>
      <c r="C17" s="125"/>
      <c r="D17" s="125"/>
      <c r="E17" s="125"/>
      <c r="F17" s="125"/>
      <c r="G17" s="129" t="s">
        <v>49</v>
      </c>
      <c r="H17" s="24">
        <f aca="true" t="shared" si="1" ref="H17:J19">H21+H28</f>
        <v>147272900</v>
      </c>
      <c r="I17" s="24">
        <f t="shared" si="1"/>
        <v>20532313.2</v>
      </c>
      <c r="J17" s="24">
        <f t="shared" si="1"/>
        <v>0</v>
      </c>
      <c r="K17" s="130"/>
    </row>
    <row r="18" spans="1:11" ht="12.75">
      <c r="A18" s="130"/>
      <c r="B18" s="125"/>
      <c r="C18" s="125"/>
      <c r="D18" s="125"/>
      <c r="E18" s="125"/>
      <c r="F18" s="125"/>
      <c r="G18" s="129"/>
      <c r="H18" s="24">
        <f t="shared" si="1"/>
        <v>0</v>
      </c>
      <c r="I18" s="24">
        <f t="shared" si="1"/>
        <v>0</v>
      </c>
      <c r="J18" s="24">
        <f t="shared" si="1"/>
        <v>0</v>
      </c>
      <c r="K18" s="130"/>
    </row>
    <row r="19" spans="1:11" ht="12.75">
      <c r="A19" s="130"/>
      <c r="B19" s="125"/>
      <c r="C19" s="125"/>
      <c r="D19" s="125"/>
      <c r="E19" s="125"/>
      <c r="F19" s="125"/>
      <c r="G19" s="129"/>
      <c r="H19" s="24">
        <f t="shared" si="1"/>
        <v>0</v>
      </c>
      <c r="I19" s="24">
        <f t="shared" si="1"/>
        <v>0</v>
      </c>
      <c r="J19" s="24">
        <f t="shared" si="1"/>
        <v>0</v>
      </c>
      <c r="K19" s="130"/>
    </row>
    <row r="20" spans="1:11" ht="12.75">
      <c r="A20" s="130"/>
      <c r="B20" s="125" t="s">
        <v>48</v>
      </c>
      <c r="C20" s="125"/>
      <c r="D20" s="125"/>
      <c r="E20" s="125"/>
      <c r="F20" s="125"/>
      <c r="G20" s="129"/>
      <c r="H20" s="24">
        <f>H19+H18+H17</f>
        <v>147272900</v>
      </c>
      <c r="I20" s="24">
        <f>I19+I18+I17</f>
        <v>20532313.2</v>
      </c>
      <c r="J20" s="24">
        <f>J19+J18+J17</f>
        <v>0</v>
      </c>
      <c r="K20" s="130"/>
    </row>
    <row r="21" spans="1:11" ht="12.75">
      <c r="A21" s="118" t="s">
        <v>26</v>
      </c>
      <c r="B21" s="115" t="s">
        <v>50</v>
      </c>
      <c r="C21" s="115"/>
      <c r="D21" s="115"/>
      <c r="E21" s="115"/>
      <c r="F21" s="115"/>
      <c r="G21" s="129"/>
      <c r="H21" s="25">
        <f>H25</f>
        <v>90175900</v>
      </c>
      <c r="I21" s="25">
        <f>I25</f>
        <v>10618021.6</v>
      </c>
      <c r="J21" s="25">
        <v>0</v>
      </c>
      <c r="K21" s="122" t="s">
        <v>92</v>
      </c>
    </row>
    <row r="22" spans="1:11" ht="12.75">
      <c r="A22" s="118"/>
      <c r="B22" s="115"/>
      <c r="C22" s="115"/>
      <c r="D22" s="115"/>
      <c r="E22" s="115"/>
      <c r="F22" s="115"/>
      <c r="G22" s="129"/>
      <c r="H22" s="25">
        <v>0</v>
      </c>
      <c r="I22" s="25">
        <v>0</v>
      </c>
      <c r="J22" s="25">
        <v>0</v>
      </c>
      <c r="K22" s="122"/>
    </row>
    <row r="23" spans="1:11" ht="12.75">
      <c r="A23" s="118"/>
      <c r="B23" s="115"/>
      <c r="C23" s="115"/>
      <c r="D23" s="115"/>
      <c r="E23" s="115"/>
      <c r="F23" s="115"/>
      <c r="G23" s="129"/>
      <c r="H23" s="25">
        <v>0</v>
      </c>
      <c r="I23" s="25">
        <v>0</v>
      </c>
      <c r="J23" s="25">
        <v>0</v>
      </c>
      <c r="K23" s="122"/>
    </row>
    <row r="24" spans="1:11" ht="12.75">
      <c r="A24" s="118"/>
      <c r="B24" s="115" t="s">
        <v>35</v>
      </c>
      <c r="C24" s="115"/>
      <c r="D24" s="115"/>
      <c r="E24" s="115"/>
      <c r="F24" s="115"/>
      <c r="G24" s="129"/>
      <c r="H24" s="25"/>
      <c r="I24" s="25"/>
      <c r="J24" s="25"/>
      <c r="K24" s="122"/>
    </row>
    <row r="25" spans="1:11" ht="12.75">
      <c r="A25" s="118" t="s">
        <v>28</v>
      </c>
      <c r="B25" s="119" t="s">
        <v>51</v>
      </c>
      <c r="C25" s="118" t="s">
        <v>52</v>
      </c>
      <c r="D25" s="118"/>
      <c r="E25" s="118" t="s">
        <v>53</v>
      </c>
      <c r="F25" s="118"/>
      <c r="G25" s="129"/>
      <c r="H25" s="25">
        <v>90175900</v>
      </c>
      <c r="I25" s="25">
        <v>10618021.6</v>
      </c>
      <c r="J25" s="25">
        <v>0</v>
      </c>
      <c r="K25" s="122"/>
    </row>
    <row r="26" spans="1:11" ht="12.75">
      <c r="A26" s="118"/>
      <c r="B26" s="119"/>
      <c r="C26" s="118"/>
      <c r="D26" s="118"/>
      <c r="E26" s="118"/>
      <c r="F26" s="118"/>
      <c r="G26" s="129"/>
      <c r="H26" s="25">
        <v>0</v>
      </c>
      <c r="I26" s="25">
        <v>0</v>
      </c>
      <c r="J26" s="25">
        <v>0</v>
      </c>
      <c r="K26" s="122"/>
    </row>
    <row r="27" spans="1:11" ht="12.75">
      <c r="A27" s="118"/>
      <c r="B27" s="119"/>
      <c r="C27" s="118"/>
      <c r="D27" s="118"/>
      <c r="E27" s="118"/>
      <c r="F27" s="118"/>
      <c r="G27" s="129"/>
      <c r="H27" s="25">
        <v>0</v>
      </c>
      <c r="I27" s="25">
        <v>0</v>
      </c>
      <c r="J27" s="25">
        <v>0</v>
      </c>
      <c r="K27" s="122"/>
    </row>
    <row r="28" spans="1:11" ht="45.75" customHeight="1">
      <c r="A28" s="118" t="s">
        <v>31</v>
      </c>
      <c r="B28" s="127" t="s">
        <v>60</v>
      </c>
      <c r="C28" s="127"/>
      <c r="D28" s="127"/>
      <c r="E28" s="127"/>
      <c r="F28" s="127"/>
      <c r="G28" s="129"/>
      <c r="H28" s="25">
        <v>57097000</v>
      </c>
      <c r="I28" s="25">
        <f>I32</f>
        <v>9914291.6</v>
      </c>
      <c r="J28" s="25">
        <v>0</v>
      </c>
      <c r="K28" s="123" t="s">
        <v>91</v>
      </c>
    </row>
    <row r="29" spans="1:11" ht="45.75" customHeight="1">
      <c r="A29" s="118"/>
      <c r="B29" s="127"/>
      <c r="C29" s="127"/>
      <c r="D29" s="127"/>
      <c r="E29" s="127"/>
      <c r="F29" s="127"/>
      <c r="G29" s="129"/>
      <c r="H29" s="25">
        <v>0</v>
      </c>
      <c r="I29" s="25">
        <v>0</v>
      </c>
      <c r="J29" s="25">
        <v>0</v>
      </c>
      <c r="K29" s="123"/>
    </row>
    <row r="30" spans="1:11" ht="45.75" customHeight="1">
      <c r="A30" s="118"/>
      <c r="B30" s="127"/>
      <c r="C30" s="127"/>
      <c r="D30" s="127"/>
      <c r="E30" s="127"/>
      <c r="F30" s="127"/>
      <c r="G30" s="129"/>
      <c r="H30" s="25">
        <v>0</v>
      </c>
      <c r="I30" s="25">
        <v>0</v>
      </c>
      <c r="J30" s="25">
        <v>0</v>
      </c>
      <c r="K30" s="123"/>
    </row>
    <row r="31" spans="1:11" ht="45.75" customHeight="1">
      <c r="A31" s="126"/>
      <c r="B31" s="127" t="s">
        <v>61</v>
      </c>
      <c r="C31" s="127"/>
      <c r="D31" s="127"/>
      <c r="E31" s="127"/>
      <c r="F31" s="127"/>
      <c r="G31" s="129"/>
      <c r="H31" s="25"/>
      <c r="I31" s="25"/>
      <c r="J31" s="25"/>
      <c r="K31" s="123"/>
    </row>
    <row r="32" spans="1:11" ht="45.75" customHeight="1">
      <c r="A32" s="118" t="s">
        <v>62</v>
      </c>
      <c r="B32" s="119" t="s">
        <v>51</v>
      </c>
      <c r="C32" s="118" t="s">
        <v>52</v>
      </c>
      <c r="D32" s="118"/>
      <c r="E32" s="118" t="s">
        <v>63</v>
      </c>
      <c r="F32" s="118"/>
      <c r="G32" s="129"/>
      <c r="H32" s="25">
        <v>57097000</v>
      </c>
      <c r="I32" s="25">
        <v>9914291.6</v>
      </c>
      <c r="J32" s="25">
        <v>0</v>
      </c>
      <c r="K32" s="123"/>
    </row>
    <row r="33" spans="1:11" ht="45.75" customHeight="1">
      <c r="A33" s="118"/>
      <c r="B33" s="119"/>
      <c r="C33" s="118"/>
      <c r="D33" s="118"/>
      <c r="E33" s="118"/>
      <c r="F33" s="118"/>
      <c r="G33" s="129"/>
      <c r="H33" s="25">
        <v>0</v>
      </c>
      <c r="I33" s="25">
        <v>0</v>
      </c>
      <c r="J33" s="25">
        <v>0</v>
      </c>
      <c r="K33" s="123"/>
    </row>
    <row r="34" spans="1:11" ht="45.75" customHeight="1">
      <c r="A34" s="118"/>
      <c r="B34" s="119"/>
      <c r="C34" s="118"/>
      <c r="D34" s="118"/>
      <c r="E34" s="118"/>
      <c r="F34" s="118"/>
      <c r="G34" s="129"/>
      <c r="H34" s="25">
        <v>0</v>
      </c>
      <c r="I34" s="25">
        <v>0</v>
      </c>
      <c r="J34" s="25">
        <v>0</v>
      </c>
      <c r="K34" s="123"/>
    </row>
    <row r="35" spans="1:11" ht="12.75">
      <c r="A35" s="27"/>
      <c r="B35" s="26"/>
      <c r="C35" s="28"/>
      <c r="D35" s="28"/>
      <c r="E35" s="28"/>
      <c r="F35" s="28"/>
      <c r="G35" s="28"/>
      <c r="H35" s="24"/>
      <c r="I35" s="24"/>
      <c r="J35" s="24"/>
      <c r="K35" s="27"/>
    </row>
    <row r="36" spans="1:13" ht="64.5" customHeight="1">
      <c r="A36" s="143"/>
      <c r="B36" s="145" t="s">
        <v>55</v>
      </c>
      <c r="C36" s="145"/>
      <c r="D36" s="145"/>
      <c r="E36" s="145"/>
      <c r="F36" s="145"/>
      <c r="G36" s="146">
        <v>108</v>
      </c>
      <c r="H36" s="24">
        <f>H37+H38+H39</f>
        <v>1489880000</v>
      </c>
      <c r="I36" s="24">
        <f>I37+I39</f>
        <v>176582980.7</v>
      </c>
      <c r="J36" s="24">
        <f>J37+J39</f>
        <v>4680635.103</v>
      </c>
      <c r="K36" s="35">
        <f>M36</f>
        <v>0.026506717037198594</v>
      </c>
      <c r="M36" s="8">
        <f>J36/I36</f>
        <v>0.026506717037198594</v>
      </c>
    </row>
    <row r="37" spans="1:11" ht="12.75" customHeight="1">
      <c r="A37" s="143"/>
      <c r="B37" s="145"/>
      <c r="C37" s="145"/>
      <c r="D37" s="145"/>
      <c r="E37" s="145"/>
      <c r="F37" s="145"/>
      <c r="G37" s="146"/>
      <c r="H37" s="25">
        <v>994134800</v>
      </c>
      <c r="I37" s="25">
        <f aca="true" t="shared" si="2" ref="I37:J39">I41+I450+I455</f>
        <v>87977980.7</v>
      </c>
      <c r="J37" s="25">
        <f>J41+J450+J455</f>
        <v>3835280.7029999997</v>
      </c>
      <c r="K37" s="36"/>
    </row>
    <row r="38" spans="1:11" ht="12.75">
      <c r="A38" s="143"/>
      <c r="B38" s="145"/>
      <c r="C38" s="145"/>
      <c r="D38" s="145"/>
      <c r="E38" s="145"/>
      <c r="F38" s="145"/>
      <c r="G38" s="146"/>
      <c r="H38" s="25">
        <v>0</v>
      </c>
      <c r="I38" s="25">
        <f t="shared" si="2"/>
        <v>0</v>
      </c>
      <c r="J38" s="25">
        <f t="shared" si="2"/>
        <v>0</v>
      </c>
      <c r="K38" s="36"/>
    </row>
    <row r="39" spans="1:11" ht="12.75">
      <c r="A39" s="143"/>
      <c r="B39" s="145"/>
      <c r="C39" s="145"/>
      <c r="D39" s="145"/>
      <c r="E39" s="145"/>
      <c r="F39" s="145"/>
      <c r="G39" s="146"/>
      <c r="H39" s="25">
        <v>495745200</v>
      </c>
      <c r="I39" s="25">
        <f t="shared" si="2"/>
        <v>88605000</v>
      </c>
      <c r="J39" s="25">
        <f t="shared" si="2"/>
        <v>845354.4</v>
      </c>
      <c r="K39" s="36"/>
    </row>
    <row r="40" spans="1:11" ht="12.75">
      <c r="A40" s="150"/>
      <c r="B40" s="152" t="s">
        <v>290</v>
      </c>
      <c r="C40" s="153"/>
      <c r="D40" s="153"/>
      <c r="E40" s="153"/>
      <c r="F40" s="153"/>
      <c r="G40" s="154">
        <v>108</v>
      </c>
      <c r="H40" s="37">
        <f>H37-950048800</f>
        <v>44086000</v>
      </c>
      <c r="I40" s="37">
        <f>I44+I48+I52</f>
        <v>3978373.2000000007</v>
      </c>
      <c r="J40" s="37">
        <f>J44+J48+J52</f>
        <v>178884.403</v>
      </c>
      <c r="K40" s="38" t="str">
        <f>"Выполнение "&amp;ROUND(J40/I40*100,1)&amp;" %"</f>
        <v>Выполнение 4,5 %</v>
      </c>
    </row>
    <row r="41" spans="1:11" ht="12.75">
      <c r="A41" s="151"/>
      <c r="B41" s="153"/>
      <c r="C41" s="153"/>
      <c r="D41" s="153"/>
      <c r="E41" s="153"/>
      <c r="F41" s="153"/>
      <c r="G41" s="155"/>
      <c r="H41" s="37">
        <f>H40</f>
        <v>44086000</v>
      </c>
      <c r="I41" s="37">
        <f>I57+I117+I129+I253+I301+I373+I405+I421</f>
        <v>3978373.1999999997</v>
      </c>
      <c r="J41" s="37">
        <f>J57+J117+J129+J253+J301+J373+J405+J421</f>
        <v>178884.403</v>
      </c>
      <c r="K41" s="38"/>
    </row>
    <row r="42" spans="1:11" ht="12.75">
      <c r="A42" s="151"/>
      <c r="B42" s="153"/>
      <c r="C42" s="153"/>
      <c r="D42" s="153"/>
      <c r="E42" s="153"/>
      <c r="F42" s="153"/>
      <c r="G42" s="155"/>
      <c r="H42" s="37">
        <v>0</v>
      </c>
      <c r="I42" s="39">
        <v>0</v>
      </c>
      <c r="J42" s="37">
        <v>0</v>
      </c>
      <c r="K42" s="40"/>
    </row>
    <row r="43" spans="1:11" ht="12.75">
      <c r="A43" s="151"/>
      <c r="B43" s="153"/>
      <c r="C43" s="153"/>
      <c r="D43" s="153"/>
      <c r="E43" s="153"/>
      <c r="F43" s="153"/>
      <c r="G43" s="155"/>
      <c r="H43" s="37">
        <v>0</v>
      </c>
      <c r="I43" s="37">
        <v>0</v>
      </c>
      <c r="J43" s="37">
        <v>0</v>
      </c>
      <c r="K43" s="40"/>
    </row>
    <row r="44" spans="1:11" ht="12.75">
      <c r="A44" s="41"/>
      <c r="B44" s="42" t="s">
        <v>118</v>
      </c>
      <c r="C44" s="41"/>
      <c r="D44" s="43"/>
      <c r="E44" s="43"/>
      <c r="F44" s="43"/>
      <c r="G44" s="44"/>
      <c r="H44" s="37">
        <f>H60+H120+H136+H228+H240+H260+H308+H320+H332+H344+H380+H392+H408+H424</f>
        <v>2911374.682</v>
      </c>
      <c r="I44" s="37">
        <f>I60+I120+I136+I228+I240+I260+I308+I320+I332+I344+I380+I392+I408+I424</f>
        <v>1393337.7272700001</v>
      </c>
      <c r="J44" s="37">
        <f>J60+J120+J136+J228+J240+J260+J308+J320+J332+J344+J380+J392+J408+J424</f>
        <v>107685.49</v>
      </c>
      <c r="K44" s="38" t="str">
        <f>"Уровень контрактования "&amp;ROUND(I44/I40*100,1)&amp;" %"</f>
        <v>Уровень контрактования 35 %</v>
      </c>
    </row>
    <row r="45" spans="1:11" ht="12.75">
      <c r="A45" s="45"/>
      <c r="B45" s="46"/>
      <c r="C45" s="45"/>
      <c r="D45" s="47"/>
      <c r="E45" s="47"/>
      <c r="F45" s="47"/>
      <c r="G45" s="48"/>
      <c r="H45" s="37">
        <f>H44</f>
        <v>2911374.682</v>
      </c>
      <c r="I45" s="37">
        <f>I44</f>
        <v>1393337.7272700001</v>
      </c>
      <c r="J45" s="37">
        <f>J44</f>
        <v>107685.49</v>
      </c>
      <c r="K45" s="38"/>
    </row>
    <row r="46" spans="1:11" ht="12.75">
      <c r="A46" s="41"/>
      <c r="B46" s="49"/>
      <c r="C46" s="41"/>
      <c r="D46" s="43"/>
      <c r="E46" s="43"/>
      <c r="F46" s="43"/>
      <c r="G46" s="44"/>
      <c r="H46" s="37">
        <v>0</v>
      </c>
      <c r="I46" s="37">
        <v>0</v>
      </c>
      <c r="J46" s="37">
        <v>0</v>
      </c>
      <c r="K46" s="38"/>
    </row>
    <row r="47" spans="1:11" ht="12.75">
      <c r="A47" s="41"/>
      <c r="B47" s="49"/>
      <c r="C47" s="41"/>
      <c r="D47" s="43"/>
      <c r="E47" s="43"/>
      <c r="F47" s="43"/>
      <c r="G47" s="44"/>
      <c r="H47" s="37">
        <v>0</v>
      </c>
      <c r="I47" s="37">
        <v>0</v>
      </c>
      <c r="J47" s="37">
        <v>0</v>
      </c>
      <c r="K47" s="38"/>
    </row>
    <row r="48" spans="1:11" ht="12.75">
      <c r="A48" s="41"/>
      <c r="B48" s="49" t="s">
        <v>119</v>
      </c>
      <c r="C48" s="41"/>
      <c r="D48" s="43"/>
      <c r="E48" s="43"/>
      <c r="F48" s="43"/>
      <c r="G48" s="44"/>
      <c r="H48" s="37"/>
      <c r="I48" s="37">
        <f>I112+I124+I220+I232+I248+I280+I312+I324+I336+I368+I384+I400+I416+I444</f>
        <v>2309035.4727300005</v>
      </c>
      <c r="J48" s="37"/>
      <c r="K48" s="38"/>
    </row>
    <row r="49" spans="1:11" ht="12.75">
      <c r="A49" s="41"/>
      <c r="B49" s="49"/>
      <c r="C49" s="41"/>
      <c r="D49" s="43"/>
      <c r="E49" s="43"/>
      <c r="F49" s="43"/>
      <c r="G49" s="44"/>
      <c r="H49" s="37"/>
      <c r="I49" s="37">
        <f>I48</f>
        <v>2309035.4727300005</v>
      </c>
      <c r="J49" s="37"/>
      <c r="K49" s="38"/>
    </row>
    <row r="50" spans="1:11" ht="12.75">
      <c r="A50" s="41"/>
      <c r="B50" s="49"/>
      <c r="C50" s="41"/>
      <c r="D50" s="43"/>
      <c r="E50" s="43"/>
      <c r="F50" s="43"/>
      <c r="G50" s="44"/>
      <c r="H50" s="37"/>
      <c r="I50" s="37">
        <v>0</v>
      </c>
      <c r="J50" s="37"/>
      <c r="K50" s="38"/>
    </row>
    <row r="51" spans="1:11" ht="12.75">
      <c r="A51" s="41"/>
      <c r="B51" s="49"/>
      <c r="C51" s="41"/>
      <c r="D51" s="43"/>
      <c r="E51" s="43"/>
      <c r="F51" s="43"/>
      <c r="G51" s="44"/>
      <c r="H51" s="37"/>
      <c r="I51" s="37">
        <v>0</v>
      </c>
      <c r="J51" s="37"/>
      <c r="K51" s="38"/>
    </row>
    <row r="52" spans="1:11" ht="12.75">
      <c r="A52" s="41"/>
      <c r="B52" s="49" t="s">
        <v>120</v>
      </c>
      <c r="C52" s="41"/>
      <c r="D52" s="43"/>
      <c r="E52" s="43"/>
      <c r="F52" s="43"/>
      <c r="G52" s="44"/>
      <c r="H52" s="37"/>
      <c r="I52" s="37">
        <f>I288+I296</f>
        <v>276000</v>
      </c>
      <c r="J52" s="37">
        <f>J288+J296</f>
        <v>71198.913</v>
      </c>
      <c r="K52" s="38" t="str">
        <f>"Выполнение "&amp;ROUND(J52/I52*100,1)&amp;" %"</f>
        <v>Выполнение 25,8 %</v>
      </c>
    </row>
    <row r="53" spans="1:11" ht="12.75">
      <c r="A53" s="41"/>
      <c r="B53" s="49"/>
      <c r="C53" s="41"/>
      <c r="D53" s="43"/>
      <c r="E53" s="43"/>
      <c r="F53" s="43"/>
      <c r="G53" s="44"/>
      <c r="H53" s="37"/>
      <c r="I53" s="37">
        <f>I52</f>
        <v>276000</v>
      </c>
      <c r="J53" s="37">
        <f>J52</f>
        <v>71198.913</v>
      </c>
      <c r="K53" s="38"/>
    </row>
    <row r="54" spans="1:11" ht="12.75">
      <c r="A54" s="41"/>
      <c r="B54" s="49"/>
      <c r="C54" s="41"/>
      <c r="D54" s="43"/>
      <c r="E54" s="43"/>
      <c r="F54" s="43"/>
      <c r="G54" s="44"/>
      <c r="H54" s="37"/>
      <c r="I54" s="37">
        <v>0</v>
      </c>
      <c r="J54" s="37">
        <v>0</v>
      </c>
      <c r="K54" s="38"/>
    </row>
    <row r="55" spans="1:11" ht="12.75">
      <c r="A55" s="41"/>
      <c r="B55" s="49"/>
      <c r="C55" s="41"/>
      <c r="D55" s="43"/>
      <c r="E55" s="43"/>
      <c r="F55" s="43"/>
      <c r="G55" s="44"/>
      <c r="H55" s="50"/>
      <c r="I55" s="37">
        <v>0</v>
      </c>
      <c r="J55" s="37">
        <v>0</v>
      </c>
      <c r="K55" s="38"/>
    </row>
    <row r="56" spans="1:11" ht="25.5">
      <c r="A56" s="51" t="s">
        <v>108</v>
      </c>
      <c r="B56" s="52" t="s">
        <v>121</v>
      </c>
      <c r="C56" s="51"/>
      <c r="D56" s="53">
        <v>11</v>
      </c>
      <c r="E56" s="53" t="s">
        <v>122</v>
      </c>
      <c r="F56" s="53"/>
      <c r="G56" s="54"/>
      <c r="H56" s="37">
        <f>H57</f>
        <v>4651400</v>
      </c>
      <c r="I56" s="37">
        <v>515347.198</v>
      </c>
      <c r="J56" s="37">
        <v>0</v>
      </c>
      <c r="K56" s="38" t="s">
        <v>123</v>
      </c>
    </row>
    <row r="57" spans="1:11" ht="12.75">
      <c r="A57" s="51"/>
      <c r="B57" s="42" t="s">
        <v>124</v>
      </c>
      <c r="C57" s="51"/>
      <c r="D57" s="53"/>
      <c r="E57" s="53"/>
      <c r="F57" s="53"/>
      <c r="G57" s="54"/>
      <c r="H57" s="37">
        <v>4651400</v>
      </c>
      <c r="I57" s="37">
        <v>515347.198</v>
      </c>
      <c r="J57" s="37">
        <v>0</v>
      </c>
      <c r="K57" s="38"/>
    </row>
    <row r="58" spans="1:11" ht="12.75">
      <c r="A58" s="51"/>
      <c r="B58" s="52"/>
      <c r="C58" s="51"/>
      <c r="D58" s="53"/>
      <c r="E58" s="53"/>
      <c r="F58" s="53"/>
      <c r="G58" s="54"/>
      <c r="H58" s="55">
        <v>0</v>
      </c>
      <c r="I58" s="55">
        <v>0</v>
      </c>
      <c r="J58" s="37">
        <v>0</v>
      </c>
      <c r="K58" s="38"/>
    </row>
    <row r="59" spans="1:11" ht="12.75">
      <c r="A59" s="51"/>
      <c r="B59" s="52"/>
      <c r="C59" s="51"/>
      <c r="D59" s="53"/>
      <c r="E59" s="53"/>
      <c r="F59" s="53"/>
      <c r="G59" s="54"/>
      <c r="H59" s="55">
        <v>0</v>
      </c>
      <c r="I59" s="55">
        <v>0</v>
      </c>
      <c r="J59" s="37">
        <v>0</v>
      </c>
      <c r="K59" s="38"/>
    </row>
    <row r="60" spans="1:11" ht="12.75">
      <c r="A60" s="56"/>
      <c r="B60" s="42" t="s">
        <v>125</v>
      </c>
      <c r="C60" s="56"/>
      <c r="D60" s="57">
        <v>11</v>
      </c>
      <c r="E60" s="57"/>
      <c r="F60" s="57"/>
      <c r="G60" s="58"/>
      <c r="H60" s="37">
        <f>H61</f>
        <v>591467.826</v>
      </c>
      <c r="I60" s="37">
        <f>I61</f>
        <v>154014.70599999998</v>
      </c>
      <c r="J60" s="37">
        <f>J61</f>
        <v>0</v>
      </c>
      <c r="K60" s="59" t="str">
        <f>"Уровень контрактования "&amp;ROUND(I60/I56*100,1)&amp;" %"</f>
        <v>Уровень контрактования 29,9 %</v>
      </c>
    </row>
    <row r="61" spans="1:11" ht="12.75">
      <c r="A61" s="56"/>
      <c r="B61" s="42"/>
      <c r="C61" s="56">
        <v>244</v>
      </c>
      <c r="D61" s="57"/>
      <c r="E61" s="57"/>
      <c r="F61" s="57"/>
      <c r="G61" s="58"/>
      <c r="H61" s="37">
        <f>SUM(H64:H111)/2</f>
        <v>591467.826</v>
      </c>
      <c r="I61" s="37">
        <f>SUM(I64:I111)/2</f>
        <v>154014.70599999998</v>
      </c>
      <c r="J61" s="37">
        <f>SUM(J64:J111)/2</f>
        <v>0</v>
      </c>
      <c r="K61" s="38"/>
    </row>
    <row r="62" spans="1:11" ht="12.75">
      <c r="A62" s="56"/>
      <c r="B62" s="42"/>
      <c r="C62" s="56"/>
      <c r="D62" s="57"/>
      <c r="E62" s="57"/>
      <c r="F62" s="57"/>
      <c r="G62" s="58"/>
      <c r="H62" s="37">
        <v>0</v>
      </c>
      <c r="I62" s="37">
        <v>0</v>
      </c>
      <c r="J62" s="37">
        <v>0</v>
      </c>
      <c r="K62" s="38"/>
    </row>
    <row r="63" spans="1:11" ht="12.75">
      <c r="A63" s="56"/>
      <c r="B63" s="42"/>
      <c r="C63" s="56"/>
      <c r="D63" s="57"/>
      <c r="E63" s="57"/>
      <c r="F63" s="57"/>
      <c r="G63" s="58"/>
      <c r="H63" s="37">
        <v>0</v>
      </c>
      <c r="I63" s="37">
        <v>0</v>
      </c>
      <c r="J63" s="37">
        <v>0</v>
      </c>
      <c r="K63" s="38"/>
    </row>
    <row r="64" spans="1:11" ht="153">
      <c r="A64" s="60" t="s">
        <v>98</v>
      </c>
      <c r="B64" s="61" t="s">
        <v>126</v>
      </c>
      <c r="C64" s="60"/>
      <c r="D64" s="62">
        <v>11</v>
      </c>
      <c r="E64" s="62" t="s">
        <v>115</v>
      </c>
      <c r="F64" s="62">
        <v>2016</v>
      </c>
      <c r="G64" s="63"/>
      <c r="H64" s="50">
        <v>83595</v>
      </c>
      <c r="I64" s="50">
        <v>29235.5</v>
      </c>
      <c r="J64" s="50">
        <v>0</v>
      </c>
      <c r="K64" s="64" t="s">
        <v>127</v>
      </c>
    </row>
    <row r="65" spans="1:11" ht="12.75">
      <c r="A65" s="60"/>
      <c r="B65" s="42"/>
      <c r="C65" s="60" t="s">
        <v>2</v>
      </c>
      <c r="D65" s="62"/>
      <c r="E65" s="62"/>
      <c r="F65" s="62"/>
      <c r="G65" s="63"/>
      <c r="H65" s="50">
        <v>83595</v>
      </c>
      <c r="I65" s="50">
        <v>29235.5</v>
      </c>
      <c r="J65" s="50">
        <v>0</v>
      </c>
      <c r="K65" s="64"/>
    </row>
    <row r="66" spans="1:11" ht="12.75">
      <c r="A66" s="60"/>
      <c r="B66" s="42"/>
      <c r="C66" s="60"/>
      <c r="D66" s="62"/>
      <c r="E66" s="62"/>
      <c r="F66" s="62"/>
      <c r="G66" s="63"/>
      <c r="H66" s="50">
        <v>0</v>
      </c>
      <c r="I66" s="50">
        <v>0</v>
      </c>
      <c r="J66" s="50">
        <v>0</v>
      </c>
      <c r="K66" s="64"/>
    </row>
    <row r="67" spans="1:11" ht="12.75">
      <c r="A67" s="60"/>
      <c r="B67" s="42"/>
      <c r="C67" s="60"/>
      <c r="D67" s="62"/>
      <c r="E67" s="62"/>
      <c r="F67" s="62"/>
      <c r="G67" s="63"/>
      <c r="H67" s="50">
        <v>0</v>
      </c>
      <c r="I67" s="50">
        <v>0</v>
      </c>
      <c r="J67" s="50">
        <v>0</v>
      </c>
      <c r="K67" s="64"/>
    </row>
    <row r="68" spans="1:11" ht="178.5">
      <c r="A68" s="60" t="s">
        <v>99</v>
      </c>
      <c r="B68" s="61" t="s">
        <v>128</v>
      </c>
      <c r="C68" s="60"/>
      <c r="D68" s="62">
        <v>11</v>
      </c>
      <c r="E68" s="62" t="s">
        <v>115</v>
      </c>
      <c r="F68" s="62">
        <v>2016</v>
      </c>
      <c r="G68" s="58"/>
      <c r="H68" s="50">
        <v>58661.2</v>
      </c>
      <c r="I68" s="50">
        <v>7039.34</v>
      </c>
      <c r="J68" s="50">
        <v>0</v>
      </c>
      <c r="K68" s="64" t="s">
        <v>127</v>
      </c>
    </row>
    <row r="69" spans="1:11" ht="12.75">
      <c r="A69" s="56"/>
      <c r="B69" s="42"/>
      <c r="C69" s="60" t="s">
        <v>2</v>
      </c>
      <c r="D69" s="62"/>
      <c r="E69" s="62"/>
      <c r="F69" s="62"/>
      <c r="G69" s="58"/>
      <c r="H69" s="50">
        <v>58661.2</v>
      </c>
      <c r="I69" s="50">
        <v>7039.34</v>
      </c>
      <c r="J69" s="50">
        <v>0</v>
      </c>
      <c r="K69" s="64"/>
    </row>
    <row r="70" spans="1:11" ht="12.75">
      <c r="A70" s="56"/>
      <c r="B70" s="42"/>
      <c r="C70" s="60"/>
      <c r="D70" s="62"/>
      <c r="E70" s="62"/>
      <c r="F70" s="62"/>
      <c r="G70" s="58"/>
      <c r="H70" s="50">
        <v>0</v>
      </c>
      <c r="I70" s="50">
        <v>0</v>
      </c>
      <c r="J70" s="50">
        <v>0</v>
      </c>
      <c r="K70" s="64"/>
    </row>
    <row r="71" spans="1:11" ht="12.75">
      <c r="A71" s="56"/>
      <c r="B71" s="42"/>
      <c r="C71" s="60"/>
      <c r="D71" s="62"/>
      <c r="E71" s="62"/>
      <c r="F71" s="62"/>
      <c r="G71" s="58"/>
      <c r="H71" s="50">
        <v>0</v>
      </c>
      <c r="I71" s="50">
        <v>0</v>
      </c>
      <c r="J71" s="50">
        <v>0</v>
      </c>
      <c r="K71" s="64"/>
    </row>
    <row r="72" spans="1:11" ht="102">
      <c r="A72" s="60" t="s">
        <v>100</v>
      </c>
      <c r="B72" s="61" t="s">
        <v>129</v>
      </c>
      <c r="C72" s="60"/>
      <c r="D72" s="62">
        <v>11</v>
      </c>
      <c r="E72" s="62" t="s">
        <v>115</v>
      </c>
      <c r="F72" s="62">
        <v>2016</v>
      </c>
      <c r="G72" s="58"/>
      <c r="H72" s="50">
        <v>52390.6</v>
      </c>
      <c r="I72" s="50">
        <v>14852.329</v>
      </c>
      <c r="J72" s="50">
        <v>0</v>
      </c>
      <c r="K72" s="64" t="s">
        <v>127</v>
      </c>
    </row>
    <row r="73" spans="1:11" ht="12.75">
      <c r="A73" s="60"/>
      <c r="B73" s="42"/>
      <c r="C73" s="60" t="s">
        <v>2</v>
      </c>
      <c r="D73" s="62"/>
      <c r="E73" s="62"/>
      <c r="F73" s="62"/>
      <c r="G73" s="58"/>
      <c r="H73" s="50">
        <v>52390.6</v>
      </c>
      <c r="I73" s="50">
        <v>14852.329</v>
      </c>
      <c r="J73" s="50">
        <v>0</v>
      </c>
      <c r="K73" s="64"/>
    </row>
    <row r="74" spans="1:11" ht="12.75">
      <c r="A74" s="60"/>
      <c r="B74" s="42"/>
      <c r="C74" s="60"/>
      <c r="D74" s="62"/>
      <c r="E74" s="62"/>
      <c r="F74" s="62"/>
      <c r="G74" s="58"/>
      <c r="H74" s="50">
        <v>0</v>
      </c>
      <c r="I74" s="50">
        <v>0</v>
      </c>
      <c r="J74" s="50">
        <v>0</v>
      </c>
      <c r="K74" s="64"/>
    </row>
    <row r="75" spans="1:11" ht="12.75">
      <c r="A75" s="60"/>
      <c r="B75" s="42"/>
      <c r="C75" s="60"/>
      <c r="D75" s="62"/>
      <c r="E75" s="62"/>
      <c r="F75" s="62"/>
      <c r="G75" s="58"/>
      <c r="H75" s="50">
        <v>0</v>
      </c>
      <c r="I75" s="50">
        <v>0</v>
      </c>
      <c r="J75" s="50">
        <v>0</v>
      </c>
      <c r="K75" s="64"/>
    </row>
    <row r="76" spans="1:11" ht="89.25">
      <c r="A76" s="60" t="s">
        <v>130</v>
      </c>
      <c r="B76" s="61" t="s">
        <v>131</v>
      </c>
      <c r="C76" s="60"/>
      <c r="D76" s="62">
        <v>11</v>
      </c>
      <c r="E76" s="62" t="s">
        <v>115</v>
      </c>
      <c r="F76" s="62">
        <v>2016</v>
      </c>
      <c r="G76" s="58"/>
      <c r="H76" s="50">
        <v>27267.2</v>
      </c>
      <c r="I76" s="50">
        <v>5180.776</v>
      </c>
      <c r="J76" s="50">
        <v>0</v>
      </c>
      <c r="K76" s="64" t="s">
        <v>127</v>
      </c>
    </row>
    <row r="77" spans="1:11" ht="12.75">
      <c r="A77" s="56"/>
      <c r="B77" s="42"/>
      <c r="C77" s="60" t="s">
        <v>2</v>
      </c>
      <c r="D77" s="62"/>
      <c r="E77" s="62"/>
      <c r="F77" s="62"/>
      <c r="G77" s="58"/>
      <c r="H77" s="50">
        <v>27267.2</v>
      </c>
      <c r="I77" s="50">
        <v>5180.776</v>
      </c>
      <c r="J77" s="50">
        <v>0</v>
      </c>
      <c r="K77" s="64"/>
    </row>
    <row r="78" spans="1:11" ht="12.75">
      <c r="A78" s="56"/>
      <c r="B78" s="42"/>
      <c r="C78" s="60"/>
      <c r="D78" s="62"/>
      <c r="E78" s="62"/>
      <c r="F78" s="62"/>
      <c r="G78" s="58"/>
      <c r="H78" s="50">
        <v>0</v>
      </c>
      <c r="I78" s="50">
        <v>0</v>
      </c>
      <c r="J78" s="50">
        <v>0</v>
      </c>
      <c r="K78" s="64"/>
    </row>
    <row r="79" spans="1:11" ht="12.75">
      <c r="A79" s="56"/>
      <c r="B79" s="42"/>
      <c r="C79" s="60"/>
      <c r="D79" s="62"/>
      <c r="E79" s="62"/>
      <c r="F79" s="62"/>
      <c r="G79" s="58"/>
      <c r="H79" s="50">
        <v>0</v>
      </c>
      <c r="I79" s="50">
        <v>0</v>
      </c>
      <c r="J79" s="50">
        <v>0</v>
      </c>
      <c r="K79" s="64"/>
    </row>
    <row r="80" spans="1:11" ht="178.5">
      <c r="A80" s="60" t="s">
        <v>132</v>
      </c>
      <c r="B80" s="61" t="s">
        <v>133</v>
      </c>
      <c r="C80" s="60"/>
      <c r="D80" s="62">
        <v>11</v>
      </c>
      <c r="E80" s="62" t="s">
        <v>115</v>
      </c>
      <c r="F80" s="62">
        <v>2016</v>
      </c>
      <c r="G80" s="58"/>
      <c r="H80" s="50">
        <v>136129.8</v>
      </c>
      <c r="I80" s="50">
        <v>13613.004</v>
      </c>
      <c r="J80" s="50">
        <v>0</v>
      </c>
      <c r="K80" s="64" t="s">
        <v>127</v>
      </c>
    </row>
    <row r="81" spans="1:11" ht="12.75">
      <c r="A81" s="60"/>
      <c r="B81" s="42"/>
      <c r="C81" s="60" t="s">
        <v>2</v>
      </c>
      <c r="D81" s="62"/>
      <c r="E81" s="62"/>
      <c r="F81" s="62"/>
      <c r="G81" s="58"/>
      <c r="H81" s="50">
        <v>136129.8</v>
      </c>
      <c r="I81" s="50">
        <v>13613.004</v>
      </c>
      <c r="J81" s="50">
        <v>0</v>
      </c>
      <c r="K81" s="64"/>
    </row>
    <row r="82" spans="1:11" ht="12.75">
      <c r="A82" s="60"/>
      <c r="B82" s="42"/>
      <c r="C82" s="60"/>
      <c r="D82" s="62"/>
      <c r="E82" s="62"/>
      <c r="F82" s="62"/>
      <c r="G82" s="58"/>
      <c r="H82" s="50">
        <v>0</v>
      </c>
      <c r="I82" s="50">
        <v>0</v>
      </c>
      <c r="J82" s="50">
        <v>0</v>
      </c>
      <c r="K82" s="64"/>
    </row>
    <row r="83" spans="1:11" ht="12.75">
      <c r="A83" s="60"/>
      <c r="B83" s="42"/>
      <c r="C83" s="60"/>
      <c r="D83" s="62"/>
      <c r="E83" s="62"/>
      <c r="F83" s="62"/>
      <c r="G83" s="58"/>
      <c r="H83" s="50">
        <v>0</v>
      </c>
      <c r="I83" s="50">
        <v>0</v>
      </c>
      <c r="J83" s="50">
        <v>0</v>
      </c>
      <c r="K83" s="64"/>
    </row>
    <row r="84" spans="1:11" ht="76.5">
      <c r="A84" s="60" t="s">
        <v>134</v>
      </c>
      <c r="B84" s="61" t="s">
        <v>135</v>
      </c>
      <c r="C84" s="60"/>
      <c r="D84" s="62">
        <v>11</v>
      </c>
      <c r="E84" s="62" t="s">
        <v>115</v>
      </c>
      <c r="F84" s="62">
        <v>2016</v>
      </c>
      <c r="G84" s="58"/>
      <c r="H84" s="50">
        <v>221.6</v>
      </c>
      <c r="I84" s="50">
        <v>22.16</v>
      </c>
      <c r="J84" s="50">
        <v>0</v>
      </c>
      <c r="K84" s="64" t="s">
        <v>127</v>
      </c>
    </row>
    <row r="85" spans="1:11" ht="12.75">
      <c r="A85" s="56"/>
      <c r="B85" s="42"/>
      <c r="C85" s="60" t="s">
        <v>2</v>
      </c>
      <c r="D85" s="62"/>
      <c r="E85" s="62"/>
      <c r="F85" s="62"/>
      <c r="G85" s="58"/>
      <c r="H85" s="50">
        <v>222.6</v>
      </c>
      <c r="I85" s="50">
        <v>22.16</v>
      </c>
      <c r="J85" s="50">
        <v>0</v>
      </c>
      <c r="K85" s="64"/>
    </row>
    <row r="86" spans="1:11" ht="12.75">
      <c r="A86" s="56"/>
      <c r="B86" s="42"/>
      <c r="C86" s="60"/>
      <c r="D86" s="62"/>
      <c r="E86" s="62"/>
      <c r="F86" s="62"/>
      <c r="G86" s="58"/>
      <c r="H86" s="50">
        <v>0</v>
      </c>
      <c r="I86" s="50">
        <v>0</v>
      </c>
      <c r="J86" s="50">
        <v>0</v>
      </c>
      <c r="K86" s="64"/>
    </row>
    <row r="87" spans="1:11" ht="12.75">
      <c r="A87" s="56"/>
      <c r="B87" s="42"/>
      <c r="C87" s="60"/>
      <c r="D87" s="62"/>
      <c r="E87" s="62"/>
      <c r="F87" s="62"/>
      <c r="G87" s="58"/>
      <c r="H87" s="50">
        <v>0</v>
      </c>
      <c r="I87" s="50">
        <v>0</v>
      </c>
      <c r="J87" s="50">
        <v>0</v>
      </c>
      <c r="K87" s="64"/>
    </row>
    <row r="88" spans="1:11" ht="127.5">
      <c r="A88" s="60" t="s">
        <v>136</v>
      </c>
      <c r="B88" s="61" t="s">
        <v>137</v>
      </c>
      <c r="C88" s="60"/>
      <c r="D88" s="62">
        <v>11</v>
      </c>
      <c r="E88" s="62" t="s">
        <v>115</v>
      </c>
      <c r="F88" s="62">
        <v>2016</v>
      </c>
      <c r="G88" s="58"/>
      <c r="H88" s="50">
        <v>126483</v>
      </c>
      <c r="I88" s="50">
        <v>29535.491</v>
      </c>
      <c r="J88" s="50">
        <v>0</v>
      </c>
      <c r="K88" s="64" t="s">
        <v>127</v>
      </c>
    </row>
    <row r="89" spans="1:11" ht="12.75">
      <c r="A89" s="60"/>
      <c r="B89" s="42"/>
      <c r="C89" s="60" t="s">
        <v>2</v>
      </c>
      <c r="D89" s="62"/>
      <c r="E89" s="62"/>
      <c r="F89" s="62"/>
      <c r="G89" s="58"/>
      <c r="H89" s="50">
        <v>126483</v>
      </c>
      <c r="I89" s="50">
        <v>29535.491</v>
      </c>
      <c r="J89" s="50">
        <v>0</v>
      </c>
      <c r="K89" s="64"/>
    </row>
    <row r="90" spans="1:11" ht="12.75">
      <c r="A90" s="60"/>
      <c r="B90" s="42"/>
      <c r="C90" s="60"/>
      <c r="D90" s="62"/>
      <c r="E90" s="62"/>
      <c r="F90" s="62"/>
      <c r="G90" s="58"/>
      <c r="H90" s="50">
        <v>0</v>
      </c>
      <c r="I90" s="50">
        <v>0</v>
      </c>
      <c r="J90" s="50">
        <v>0</v>
      </c>
      <c r="K90" s="64"/>
    </row>
    <row r="91" spans="1:11" ht="12.75">
      <c r="A91" s="60"/>
      <c r="B91" s="42"/>
      <c r="C91" s="60"/>
      <c r="D91" s="62"/>
      <c r="E91" s="62"/>
      <c r="F91" s="62"/>
      <c r="G91" s="58"/>
      <c r="H91" s="50">
        <v>0</v>
      </c>
      <c r="I91" s="50">
        <v>0</v>
      </c>
      <c r="J91" s="50">
        <v>0</v>
      </c>
      <c r="K91" s="64"/>
    </row>
    <row r="92" spans="1:11" ht="153">
      <c r="A92" s="60" t="s">
        <v>138</v>
      </c>
      <c r="B92" s="61" t="s">
        <v>139</v>
      </c>
      <c r="C92" s="60"/>
      <c r="D92" s="62">
        <v>11</v>
      </c>
      <c r="E92" s="62" t="s">
        <v>115</v>
      </c>
      <c r="F92" s="62">
        <v>2016</v>
      </c>
      <c r="G92" s="58"/>
      <c r="H92" s="50">
        <v>19924.406</v>
      </c>
      <c r="I92" s="50">
        <v>19924.406</v>
      </c>
      <c r="J92" s="50">
        <v>0</v>
      </c>
      <c r="K92" s="64" t="s">
        <v>127</v>
      </c>
    </row>
    <row r="93" spans="1:11" ht="12.75">
      <c r="A93" s="56"/>
      <c r="B93" s="42"/>
      <c r="C93" s="60" t="s">
        <v>2</v>
      </c>
      <c r="D93" s="62"/>
      <c r="E93" s="62"/>
      <c r="F93" s="62"/>
      <c r="G93" s="58"/>
      <c r="H93" s="50">
        <v>19924.406</v>
      </c>
      <c r="I93" s="50">
        <v>19924.406</v>
      </c>
      <c r="J93" s="50">
        <v>0</v>
      </c>
      <c r="K93" s="64"/>
    </row>
    <row r="94" spans="1:11" ht="12.75">
      <c r="A94" s="56"/>
      <c r="B94" s="42"/>
      <c r="C94" s="60"/>
      <c r="D94" s="62"/>
      <c r="E94" s="62"/>
      <c r="F94" s="62"/>
      <c r="G94" s="58"/>
      <c r="H94" s="50">
        <v>0</v>
      </c>
      <c r="I94" s="50">
        <v>0</v>
      </c>
      <c r="J94" s="50">
        <v>0</v>
      </c>
      <c r="K94" s="64"/>
    </row>
    <row r="95" spans="1:11" ht="12.75">
      <c r="A95" s="56"/>
      <c r="B95" s="42"/>
      <c r="C95" s="60"/>
      <c r="D95" s="62"/>
      <c r="E95" s="62"/>
      <c r="F95" s="62"/>
      <c r="G95" s="58"/>
      <c r="H95" s="50">
        <v>0</v>
      </c>
      <c r="I95" s="50">
        <v>0</v>
      </c>
      <c r="J95" s="50">
        <v>0</v>
      </c>
      <c r="K95" s="64"/>
    </row>
    <row r="96" spans="1:11" ht="63.75">
      <c r="A96" s="60" t="s">
        <v>140</v>
      </c>
      <c r="B96" s="61" t="s">
        <v>141</v>
      </c>
      <c r="C96" s="60"/>
      <c r="D96" s="62">
        <v>11</v>
      </c>
      <c r="E96" s="62" t="s">
        <v>115</v>
      </c>
      <c r="F96" s="62">
        <v>2016</v>
      </c>
      <c r="G96" s="58"/>
      <c r="H96" s="50">
        <v>44512.6</v>
      </c>
      <c r="I96" s="50">
        <v>6676.891</v>
      </c>
      <c r="J96" s="50">
        <v>0</v>
      </c>
      <c r="K96" s="64" t="s">
        <v>127</v>
      </c>
    </row>
    <row r="97" spans="1:11" ht="12.75">
      <c r="A97" s="60"/>
      <c r="B97" s="42"/>
      <c r="C97" s="60" t="s">
        <v>2</v>
      </c>
      <c r="D97" s="62"/>
      <c r="E97" s="62"/>
      <c r="F97" s="62"/>
      <c r="G97" s="58"/>
      <c r="H97" s="50">
        <v>44512.6</v>
      </c>
      <c r="I97" s="50">
        <v>6676.891</v>
      </c>
      <c r="J97" s="50">
        <v>0</v>
      </c>
      <c r="K97" s="64"/>
    </row>
    <row r="98" spans="1:11" ht="12.75">
      <c r="A98" s="60"/>
      <c r="B98" s="42"/>
      <c r="C98" s="60"/>
      <c r="D98" s="62"/>
      <c r="E98" s="62"/>
      <c r="F98" s="62"/>
      <c r="G98" s="58"/>
      <c r="H98" s="50">
        <v>0</v>
      </c>
      <c r="I98" s="50">
        <v>0</v>
      </c>
      <c r="J98" s="50">
        <v>0</v>
      </c>
      <c r="K98" s="64"/>
    </row>
    <row r="99" spans="1:11" ht="12.75">
      <c r="A99" s="60"/>
      <c r="B99" s="42"/>
      <c r="C99" s="60"/>
      <c r="D99" s="62"/>
      <c r="E99" s="62"/>
      <c r="F99" s="62"/>
      <c r="G99" s="58"/>
      <c r="H99" s="50">
        <v>0</v>
      </c>
      <c r="I99" s="50">
        <v>0</v>
      </c>
      <c r="J99" s="50">
        <v>0</v>
      </c>
      <c r="K99" s="64"/>
    </row>
    <row r="100" spans="1:11" ht="63.75">
      <c r="A100" s="60" t="s">
        <v>142</v>
      </c>
      <c r="B100" s="61" t="s">
        <v>143</v>
      </c>
      <c r="C100" s="60"/>
      <c r="D100" s="62">
        <v>11</v>
      </c>
      <c r="E100" s="62" t="s">
        <v>115</v>
      </c>
      <c r="F100" s="62">
        <v>2016</v>
      </c>
      <c r="G100" s="58"/>
      <c r="H100" s="50">
        <v>16140.5</v>
      </c>
      <c r="I100" s="50">
        <v>1793.389</v>
      </c>
      <c r="J100" s="50">
        <v>0</v>
      </c>
      <c r="K100" s="64" t="s">
        <v>127</v>
      </c>
    </row>
    <row r="101" spans="1:11" ht="12.75">
      <c r="A101" s="56"/>
      <c r="B101" s="42"/>
      <c r="C101" s="60" t="s">
        <v>2</v>
      </c>
      <c r="D101" s="62"/>
      <c r="E101" s="62"/>
      <c r="F101" s="62"/>
      <c r="G101" s="58"/>
      <c r="H101" s="50">
        <v>16140.5</v>
      </c>
      <c r="I101" s="50">
        <v>1793.389</v>
      </c>
      <c r="J101" s="50">
        <v>0</v>
      </c>
      <c r="K101" s="64"/>
    </row>
    <row r="102" spans="1:11" ht="12.75">
      <c r="A102" s="56"/>
      <c r="B102" s="42"/>
      <c r="C102" s="60"/>
      <c r="D102" s="62"/>
      <c r="E102" s="62"/>
      <c r="F102" s="62"/>
      <c r="G102" s="58"/>
      <c r="H102" s="50">
        <v>0</v>
      </c>
      <c r="I102" s="50">
        <v>0</v>
      </c>
      <c r="J102" s="50">
        <v>0</v>
      </c>
      <c r="K102" s="64"/>
    </row>
    <row r="103" spans="1:11" ht="12.75">
      <c r="A103" s="56"/>
      <c r="B103" s="42"/>
      <c r="C103" s="60"/>
      <c r="D103" s="62"/>
      <c r="E103" s="62"/>
      <c r="F103" s="62"/>
      <c r="G103" s="58"/>
      <c r="H103" s="50">
        <v>0</v>
      </c>
      <c r="I103" s="50">
        <v>0</v>
      </c>
      <c r="J103" s="50">
        <v>0</v>
      </c>
      <c r="K103" s="64"/>
    </row>
    <row r="104" spans="1:11" ht="89.25">
      <c r="A104" s="60" t="s">
        <v>144</v>
      </c>
      <c r="B104" s="61" t="s">
        <v>145</v>
      </c>
      <c r="C104" s="60"/>
      <c r="D104" s="62">
        <v>11</v>
      </c>
      <c r="E104" s="62" t="s">
        <v>115</v>
      </c>
      <c r="F104" s="62">
        <v>2016</v>
      </c>
      <c r="G104" s="58"/>
      <c r="H104" s="50">
        <v>17629.213</v>
      </c>
      <c r="I104" s="50">
        <v>17629.213</v>
      </c>
      <c r="J104" s="50">
        <v>0</v>
      </c>
      <c r="K104" s="64" t="s">
        <v>127</v>
      </c>
    </row>
    <row r="105" spans="1:11" ht="12.75">
      <c r="A105" s="60"/>
      <c r="B105" s="42"/>
      <c r="C105" s="60" t="s">
        <v>2</v>
      </c>
      <c r="D105" s="62"/>
      <c r="E105" s="62"/>
      <c r="F105" s="62"/>
      <c r="G105" s="58"/>
      <c r="H105" s="50">
        <v>17629.213</v>
      </c>
      <c r="I105" s="50">
        <v>17629.213</v>
      </c>
      <c r="J105" s="50">
        <v>0</v>
      </c>
      <c r="K105" s="64"/>
    </row>
    <row r="106" spans="1:11" ht="12.75">
      <c r="A106" s="60"/>
      <c r="B106" s="42"/>
      <c r="C106" s="60"/>
      <c r="D106" s="62"/>
      <c r="E106" s="62"/>
      <c r="F106" s="62"/>
      <c r="G106" s="58"/>
      <c r="H106" s="50">
        <v>0</v>
      </c>
      <c r="I106" s="50">
        <v>0</v>
      </c>
      <c r="J106" s="50">
        <v>0</v>
      </c>
      <c r="K106" s="64"/>
    </row>
    <row r="107" spans="1:11" ht="12.75">
      <c r="A107" s="60"/>
      <c r="B107" s="42"/>
      <c r="C107" s="60"/>
      <c r="D107" s="62"/>
      <c r="E107" s="62"/>
      <c r="F107" s="62"/>
      <c r="G107" s="58"/>
      <c r="H107" s="50">
        <v>0</v>
      </c>
      <c r="I107" s="50">
        <v>0</v>
      </c>
      <c r="J107" s="50">
        <v>0</v>
      </c>
      <c r="K107" s="64"/>
    </row>
    <row r="108" spans="1:11" ht="89.25">
      <c r="A108" s="60" t="s">
        <v>146</v>
      </c>
      <c r="B108" s="61" t="s">
        <v>147</v>
      </c>
      <c r="C108" s="60"/>
      <c r="D108" s="62">
        <v>11</v>
      </c>
      <c r="E108" s="62" t="s">
        <v>115</v>
      </c>
      <c r="F108" s="62">
        <v>2016</v>
      </c>
      <c r="G108" s="58"/>
      <c r="H108" s="50">
        <v>8512.207</v>
      </c>
      <c r="I108" s="50">
        <v>8512.207</v>
      </c>
      <c r="J108" s="50">
        <v>0</v>
      </c>
      <c r="K108" s="64" t="s">
        <v>127</v>
      </c>
    </row>
    <row r="109" spans="1:11" ht="12.75">
      <c r="A109" s="56"/>
      <c r="B109" s="42"/>
      <c r="C109" s="60" t="s">
        <v>2</v>
      </c>
      <c r="D109" s="62"/>
      <c r="E109" s="62"/>
      <c r="F109" s="62"/>
      <c r="G109" s="58"/>
      <c r="H109" s="50">
        <v>8512.207</v>
      </c>
      <c r="I109" s="50">
        <v>8512.207</v>
      </c>
      <c r="J109" s="50">
        <v>0</v>
      </c>
      <c r="K109" s="64"/>
    </row>
    <row r="110" spans="1:11" ht="12.75">
      <c r="A110" s="56"/>
      <c r="B110" s="42"/>
      <c r="C110" s="60"/>
      <c r="D110" s="62"/>
      <c r="E110" s="62"/>
      <c r="F110" s="62"/>
      <c r="G110" s="58"/>
      <c r="H110" s="50">
        <v>0</v>
      </c>
      <c r="I110" s="50">
        <v>0</v>
      </c>
      <c r="J110" s="50">
        <v>0</v>
      </c>
      <c r="K110" s="64"/>
    </row>
    <row r="111" spans="1:11" ht="12.75">
      <c r="A111" s="56"/>
      <c r="B111" s="42"/>
      <c r="C111" s="60"/>
      <c r="D111" s="62"/>
      <c r="E111" s="62"/>
      <c r="F111" s="62"/>
      <c r="G111" s="58"/>
      <c r="H111" s="50">
        <v>0</v>
      </c>
      <c r="I111" s="50">
        <v>0</v>
      </c>
      <c r="J111" s="50">
        <v>0</v>
      </c>
      <c r="K111" s="64"/>
    </row>
    <row r="112" spans="1:11" ht="12.75">
      <c r="A112" s="56"/>
      <c r="B112" s="42" t="s">
        <v>119</v>
      </c>
      <c r="C112" s="56"/>
      <c r="D112" s="57"/>
      <c r="E112" s="57"/>
      <c r="F112" s="57"/>
      <c r="G112" s="58"/>
      <c r="H112" s="65"/>
      <c r="I112" s="65">
        <f>I113</f>
        <v>361332.49199999997</v>
      </c>
      <c r="J112" s="65"/>
      <c r="K112" s="38" t="s">
        <v>148</v>
      </c>
    </row>
    <row r="113" spans="1:11" ht="12.75">
      <c r="A113" s="56"/>
      <c r="B113" s="42"/>
      <c r="C113" s="56">
        <v>244</v>
      </c>
      <c r="D113" s="57"/>
      <c r="E113" s="57"/>
      <c r="F113" s="57"/>
      <c r="G113" s="58"/>
      <c r="H113" s="65"/>
      <c r="I113" s="65">
        <f>I56-I60</f>
        <v>361332.49199999997</v>
      </c>
      <c r="J113" s="65"/>
      <c r="K113" s="38"/>
    </row>
    <row r="114" spans="1:11" ht="12.75">
      <c r="A114" s="56"/>
      <c r="B114" s="42"/>
      <c r="C114" s="56"/>
      <c r="D114" s="57"/>
      <c r="E114" s="57"/>
      <c r="F114" s="57"/>
      <c r="G114" s="58"/>
      <c r="H114" s="66"/>
      <c r="I114" s="65">
        <v>0</v>
      </c>
      <c r="J114" s="66"/>
      <c r="K114" s="38"/>
    </row>
    <row r="115" spans="1:11" ht="12.75">
      <c r="A115" s="56"/>
      <c r="B115" s="42"/>
      <c r="C115" s="56"/>
      <c r="D115" s="57"/>
      <c r="E115" s="57"/>
      <c r="F115" s="57"/>
      <c r="G115" s="58"/>
      <c r="H115" s="66"/>
      <c r="I115" s="65">
        <v>0</v>
      </c>
      <c r="J115" s="66"/>
      <c r="K115" s="38"/>
    </row>
    <row r="116" spans="1:11" ht="38.25">
      <c r="A116" s="56" t="s">
        <v>18</v>
      </c>
      <c r="B116" s="38" t="s">
        <v>149</v>
      </c>
      <c r="C116" s="56"/>
      <c r="D116" s="57">
        <v>11</v>
      </c>
      <c r="E116" s="53" t="s">
        <v>150</v>
      </c>
      <c r="F116" s="57"/>
      <c r="G116" s="58"/>
      <c r="H116" s="37">
        <f>H117</f>
        <v>2575300</v>
      </c>
      <c r="I116" s="37">
        <v>248420.802</v>
      </c>
      <c r="J116" s="37">
        <v>0</v>
      </c>
      <c r="K116" s="38" t="s">
        <v>148</v>
      </c>
    </row>
    <row r="117" spans="1:11" ht="12.75">
      <c r="A117" s="56"/>
      <c r="B117" s="38" t="s">
        <v>151</v>
      </c>
      <c r="C117" s="56"/>
      <c r="D117" s="57"/>
      <c r="E117" s="57"/>
      <c r="F117" s="57"/>
      <c r="G117" s="58"/>
      <c r="H117" s="37">
        <v>2575300</v>
      </c>
      <c r="I117" s="37">
        <v>248420.802</v>
      </c>
      <c r="J117" s="37">
        <v>0</v>
      </c>
      <c r="K117" s="38"/>
    </row>
    <row r="118" spans="1:11" ht="12.75">
      <c r="A118" s="56"/>
      <c r="B118" s="38"/>
      <c r="C118" s="56"/>
      <c r="D118" s="57"/>
      <c r="E118" s="57"/>
      <c r="F118" s="57"/>
      <c r="G118" s="58"/>
      <c r="H118" s="37">
        <v>0</v>
      </c>
      <c r="I118" s="37">
        <v>0</v>
      </c>
      <c r="J118" s="37">
        <v>0</v>
      </c>
      <c r="K118" s="38"/>
    </row>
    <row r="119" spans="1:11" ht="12.75">
      <c r="A119" s="56"/>
      <c r="B119" s="38"/>
      <c r="C119" s="56"/>
      <c r="D119" s="57"/>
      <c r="E119" s="57"/>
      <c r="F119" s="57"/>
      <c r="G119" s="58"/>
      <c r="H119" s="37">
        <v>0</v>
      </c>
      <c r="I119" s="37">
        <v>0</v>
      </c>
      <c r="J119" s="37">
        <v>0</v>
      </c>
      <c r="K119" s="38"/>
    </row>
    <row r="120" spans="1:11" ht="12.75">
      <c r="A120" s="41"/>
      <c r="B120" s="49" t="s">
        <v>152</v>
      </c>
      <c r="C120" s="41"/>
      <c r="D120" s="43">
        <v>11</v>
      </c>
      <c r="E120" s="43"/>
      <c r="F120" s="43"/>
      <c r="G120" s="44"/>
      <c r="H120" s="67">
        <v>0</v>
      </c>
      <c r="I120" s="67">
        <v>0</v>
      </c>
      <c r="J120" s="67">
        <v>0</v>
      </c>
      <c r="K120" s="59"/>
    </row>
    <row r="121" spans="1:11" ht="12.75">
      <c r="A121" s="41"/>
      <c r="B121" s="49"/>
      <c r="C121" s="41">
        <v>244</v>
      </c>
      <c r="D121" s="43"/>
      <c r="E121" s="43"/>
      <c r="F121" s="43"/>
      <c r="G121" s="44"/>
      <c r="H121" s="67">
        <v>0</v>
      </c>
      <c r="I121" s="67">
        <v>0</v>
      </c>
      <c r="J121" s="67">
        <v>0</v>
      </c>
      <c r="K121" s="68"/>
    </row>
    <row r="122" spans="1:11" ht="12.75">
      <c r="A122" s="41"/>
      <c r="B122" s="49"/>
      <c r="C122" s="41"/>
      <c r="D122" s="43"/>
      <c r="E122" s="43"/>
      <c r="F122" s="43"/>
      <c r="G122" s="44"/>
      <c r="H122" s="67">
        <v>0</v>
      </c>
      <c r="I122" s="67">
        <v>0</v>
      </c>
      <c r="J122" s="67">
        <v>0</v>
      </c>
      <c r="K122" s="68"/>
    </row>
    <row r="123" spans="1:11" ht="12.75">
      <c r="A123" s="41"/>
      <c r="B123" s="49"/>
      <c r="C123" s="41"/>
      <c r="D123" s="43"/>
      <c r="E123" s="43"/>
      <c r="F123" s="43"/>
      <c r="G123" s="44"/>
      <c r="H123" s="67">
        <v>0</v>
      </c>
      <c r="I123" s="67">
        <v>0</v>
      </c>
      <c r="J123" s="67">
        <v>0</v>
      </c>
      <c r="K123" s="68"/>
    </row>
    <row r="124" spans="1:11" ht="12.75">
      <c r="A124" s="41"/>
      <c r="B124" s="49" t="s">
        <v>119</v>
      </c>
      <c r="C124" s="41"/>
      <c r="D124" s="43"/>
      <c r="E124" s="43"/>
      <c r="F124" s="43"/>
      <c r="G124" s="44"/>
      <c r="H124" s="67"/>
      <c r="I124" s="67">
        <f>I125</f>
        <v>248420.802</v>
      </c>
      <c r="J124" s="67"/>
      <c r="K124" s="68"/>
    </row>
    <row r="125" spans="1:11" ht="12.75">
      <c r="A125" s="41"/>
      <c r="B125" s="49"/>
      <c r="C125" s="41">
        <v>244</v>
      </c>
      <c r="D125" s="43"/>
      <c r="E125" s="43"/>
      <c r="F125" s="43"/>
      <c r="G125" s="44"/>
      <c r="H125" s="67"/>
      <c r="I125" s="67">
        <f>I116-I120</f>
        <v>248420.802</v>
      </c>
      <c r="J125" s="67"/>
      <c r="K125" s="68"/>
    </row>
    <row r="126" spans="1:11" ht="12.75">
      <c r="A126" s="41"/>
      <c r="B126" s="49"/>
      <c r="C126" s="41"/>
      <c r="D126" s="43"/>
      <c r="E126" s="43"/>
      <c r="F126" s="43"/>
      <c r="G126" s="44"/>
      <c r="H126" s="67"/>
      <c r="I126" s="67">
        <v>0</v>
      </c>
      <c r="J126" s="67"/>
      <c r="K126" s="68"/>
    </row>
    <row r="127" spans="1:11" ht="12.75">
      <c r="A127" s="41"/>
      <c r="B127" s="49"/>
      <c r="C127" s="41"/>
      <c r="D127" s="43"/>
      <c r="E127" s="43"/>
      <c r="F127" s="43"/>
      <c r="G127" s="44"/>
      <c r="H127" s="67"/>
      <c r="I127" s="67">
        <v>0</v>
      </c>
      <c r="J127" s="67"/>
      <c r="K127" s="68"/>
    </row>
    <row r="128" spans="1:11" ht="12.75">
      <c r="A128" s="51" t="s">
        <v>19</v>
      </c>
      <c r="B128" s="69" t="s">
        <v>153</v>
      </c>
      <c r="C128" s="51"/>
      <c r="D128" s="53" t="s">
        <v>154</v>
      </c>
      <c r="E128" s="53" t="s">
        <v>122</v>
      </c>
      <c r="F128" s="53"/>
      <c r="G128" s="54"/>
      <c r="H128" s="55">
        <f>H129</f>
        <v>10706300</v>
      </c>
      <c r="I128" s="37">
        <f>I129</f>
        <v>1105488.3</v>
      </c>
      <c r="J128" s="37">
        <f>J129</f>
        <v>86279.633</v>
      </c>
      <c r="K128" s="38" t="str">
        <f>"Выполнение "&amp;ROUND(J128/I128*100,1)&amp;" %"</f>
        <v>Выполнение 7,8 %</v>
      </c>
    </row>
    <row r="129" spans="1:11" ht="12.75">
      <c r="A129" s="51"/>
      <c r="B129" s="52"/>
      <c r="C129" s="51"/>
      <c r="D129" s="53"/>
      <c r="E129" s="53"/>
      <c r="F129" s="53"/>
      <c r="G129" s="54"/>
      <c r="H129" s="55">
        <v>10706300</v>
      </c>
      <c r="I129" s="37">
        <f>I133+I225+I237</f>
        <v>1105488.3</v>
      </c>
      <c r="J129" s="37">
        <f>J133+J225+J237</f>
        <v>86279.633</v>
      </c>
      <c r="K129" s="38"/>
    </row>
    <row r="130" spans="1:11" ht="12.75">
      <c r="A130" s="51"/>
      <c r="B130" s="52"/>
      <c r="C130" s="51"/>
      <c r="D130" s="53"/>
      <c r="E130" s="53"/>
      <c r="F130" s="53"/>
      <c r="G130" s="54"/>
      <c r="H130" s="55">
        <v>0</v>
      </c>
      <c r="I130" s="37">
        <v>0</v>
      </c>
      <c r="J130" s="37">
        <v>0</v>
      </c>
      <c r="K130" s="38"/>
    </row>
    <row r="131" spans="1:11" ht="12.75">
      <c r="A131" s="51"/>
      <c r="B131" s="52"/>
      <c r="C131" s="51"/>
      <c r="D131" s="53"/>
      <c r="E131" s="53"/>
      <c r="F131" s="53"/>
      <c r="G131" s="54"/>
      <c r="H131" s="55">
        <v>0</v>
      </c>
      <c r="I131" s="37">
        <v>0</v>
      </c>
      <c r="J131" s="37">
        <v>0</v>
      </c>
      <c r="K131" s="38"/>
    </row>
    <row r="132" spans="1:11" ht="25.5">
      <c r="A132" s="51" t="s">
        <v>110</v>
      </c>
      <c r="B132" s="52" t="s">
        <v>155</v>
      </c>
      <c r="C132" s="51"/>
      <c r="D132" s="53">
        <v>2</v>
      </c>
      <c r="E132" s="53"/>
      <c r="F132" s="53"/>
      <c r="G132" s="54"/>
      <c r="H132" s="70" t="s">
        <v>156</v>
      </c>
      <c r="I132" s="37">
        <f>I133</f>
        <v>850305.2000000001</v>
      </c>
      <c r="J132" s="65">
        <v>47604.633</v>
      </c>
      <c r="K132" s="38" t="str">
        <f>"Выполнение "&amp;ROUND(J132/I132*100,1)&amp;" %"</f>
        <v>Выполнение 5,6 %</v>
      </c>
    </row>
    <row r="133" spans="1:11" ht="25.5">
      <c r="A133" s="71"/>
      <c r="B133" s="42" t="s">
        <v>157</v>
      </c>
      <c r="C133" s="51" t="s">
        <v>158</v>
      </c>
      <c r="D133" s="72"/>
      <c r="E133" s="72"/>
      <c r="F133" s="72"/>
      <c r="G133" s="73"/>
      <c r="H133" s="70" t="s">
        <v>156</v>
      </c>
      <c r="I133" s="37">
        <f>316430.4+533874.8</f>
        <v>850305.2000000001</v>
      </c>
      <c r="J133" s="65">
        <f>J132</f>
        <v>47604.633</v>
      </c>
      <c r="K133" s="38"/>
    </row>
    <row r="134" spans="1:11" ht="12.75">
      <c r="A134" s="71"/>
      <c r="B134" s="74"/>
      <c r="C134" s="71"/>
      <c r="D134" s="72"/>
      <c r="E134" s="72"/>
      <c r="F134" s="72"/>
      <c r="G134" s="73"/>
      <c r="H134" s="70">
        <v>0</v>
      </c>
      <c r="I134" s="65">
        <v>0</v>
      </c>
      <c r="J134" s="65">
        <v>0</v>
      </c>
      <c r="K134" s="38"/>
    </row>
    <row r="135" spans="1:11" ht="12.75">
      <c r="A135" s="71"/>
      <c r="B135" s="74"/>
      <c r="C135" s="71"/>
      <c r="D135" s="72"/>
      <c r="E135" s="72"/>
      <c r="F135" s="72"/>
      <c r="G135" s="73"/>
      <c r="H135" s="70">
        <v>0</v>
      </c>
      <c r="I135" s="65">
        <v>0</v>
      </c>
      <c r="J135" s="65">
        <v>0</v>
      </c>
      <c r="K135" s="38"/>
    </row>
    <row r="136" spans="1:11" ht="12.75">
      <c r="A136" s="56"/>
      <c r="B136" s="42" t="s">
        <v>159</v>
      </c>
      <c r="C136" s="56"/>
      <c r="D136" s="57">
        <v>2</v>
      </c>
      <c r="E136" s="57"/>
      <c r="F136" s="57"/>
      <c r="G136" s="58"/>
      <c r="H136" s="65">
        <f>H137</f>
        <v>899145.5690000001</v>
      </c>
      <c r="I136" s="65">
        <f>I137</f>
        <v>420693.56</v>
      </c>
      <c r="J136" s="65">
        <f>J137</f>
        <v>47604.633</v>
      </c>
      <c r="K136" s="59" t="str">
        <f>"Уровень контрактования "&amp;ROUND(I136/I132*100,1)&amp;" %"</f>
        <v>Уровень контрактования 49,5 %</v>
      </c>
    </row>
    <row r="137" spans="1:11" ht="12.75">
      <c r="A137" s="75"/>
      <c r="B137" s="59"/>
      <c r="C137" s="56" t="s">
        <v>1</v>
      </c>
      <c r="D137" s="75"/>
      <c r="E137" s="75"/>
      <c r="F137" s="75"/>
      <c r="G137" s="76"/>
      <c r="H137" s="65">
        <f>SUM(H140:H219)/2</f>
        <v>899145.5690000001</v>
      </c>
      <c r="I137" s="65">
        <f>SUM(I140:I219)/2</f>
        <v>420693.56</v>
      </c>
      <c r="J137" s="65">
        <f>SUM(J140:J219)/2</f>
        <v>47604.633</v>
      </c>
      <c r="K137" s="59"/>
    </row>
    <row r="138" spans="1:11" ht="12.75">
      <c r="A138" s="56"/>
      <c r="B138" s="42"/>
      <c r="C138" s="56"/>
      <c r="D138" s="57"/>
      <c r="E138" s="57"/>
      <c r="F138" s="57"/>
      <c r="G138" s="58"/>
      <c r="H138" s="65">
        <v>0</v>
      </c>
      <c r="I138" s="65">
        <v>0</v>
      </c>
      <c r="J138" s="65">
        <v>0</v>
      </c>
      <c r="K138" s="59"/>
    </row>
    <row r="139" spans="1:11" ht="12.75">
      <c r="A139" s="56"/>
      <c r="B139" s="42"/>
      <c r="C139" s="56"/>
      <c r="D139" s="57"/>
      <c r="E139" s="57"/>
      <c r="F139" s="57"/>
      <c r="G139" s="58"/>
      <c r="H139" s="65">
        <v>0</v>
      </c>
      <c r="I139" s="65">
        <v>0</v>
      </c>
      <c r="J139" s="65">
        <v>0</v>
      </c>
      <c r="K139" s="38"/>
    </row>
    <row r="140" spans="1:11" ht="51">
      <c r="A140" s="60" t="s">
        <v>160</v>
      </c>
      <c r="B140" s="61" t="s">
        <v>161</v>
      </c>
      <c r="C140" s="60"/>
      <c r="D140" s="62">
        <v>2</v>
      </c>
      <c r="E140" s="62" t="s">
        <v>63</v>
      </c>
      <c r="F140" s="77">
        <v>42004</v>
      </c>
      <c r="G140" s="63"/>
      <c r="H140" s="66">
        <v>51036</v>
      </c>
      <c r="I140" s="66">
        <v>12260</v>
      </c>
      <c r="J140" s="66">
        <v>0</v>
      </c>
      <c r="K140" s="64" t="s">
        <v>162</v>
      </c>
    </row>
    <row r="141" spans="1:11" ht="12.75">
      <c r="A141" s="60"/>
      <c r="B141" s="61"/>
      <c r="C141" s="60" t="s">
        <v>1</v>
      </c>
      <c r="D141" s="62"/>
      <c r="E141" s="62"/>
      <c r="F141" s="62"/>
      <c r="G141" s="63"/>
      <c r="H141" s="66">
        <v>51036</v>
      </c>
      <c r="I141" s="66">
        <v>12260</v>
      </c>
      <c r="J141" s="66">
        <v>0</v>
      </c>
      <c r="K141" s="64"/>
    </row>
    <row r="142" spans="1:11" ht="12.75">
      <c r="A142" s="60"/>
      <c r="B142" s="61"/>
      <c r="C142" s="60"/>
      <c r="D142" s="62"/>
      <c r="E142" s="62"/>
      <c r="F142" s="62"/>
      <c r="G142" s="63"/>
      <c r="H142" s="66">
        <v>0</v>
      </c>
      <c r="I142" s="66">
        <v>0</v>
      </c>
      <c r="J142" s="66">
        <v>0</v>
      </c>
      <c r="K142" s="64"/>
    </row>
    <row r="143" spans="1:11" ht="12.75">
      <c r="A143" s="60"/>
      <c r="B143" s="61"/>
      <c r="C143" s="60"/>
      <c r="D143" s="62"/>
      <c r="E143" s="62"/>
      <c r="F143" s="62"/>
      <c r="G143" s="63"/>
      <c r="H143" s="66">
        <v>0</v>
      </c>
      <c r="I143" s="66">
        <v>0</v>
      </c>
      <c r="J143" s="66">
        <v>0</v>
      </c>
      <c r="K143" s="64"/>
    </row>
    <row r="144" spans="1:11" ht="63.75">
      <c r="A144" s="60" t="s">
        <v>163</v>
      </c>
      <c r="B144" s="61" t="s">
        <v>164</v>
      </c>
      <c r="C144" s="60"/>
      <c r="D144" s="62">
        <v>2</v>
      </c>
      <c r="E144" s="62" t="s">
        <v>63</v>
      </c>
      <c r="F144" s="77">
        <v>42004</v>
      </c>
      <c r="G144" s="63"/>
      <c r="H144" s="66">
        <v>133500</v>
      </c>
      <c r="I144" s="66">
        <v>30000</v>
      </c>
      <c r="J144" s="66">
        <v>0</v>
      </c>
      <c r="K144" s="64" t="s">
        <v>162</v>
      </c>
    </row>
    <row r="145" spans="1:11" ht="12.75">
      <c r="A145" s="60"/>
      <c r="B145" s="61"/>
      <c r="C145" s="60" t="s">
        <v>1</v>
      </c>
      <c r="D145" s="62"/>
      <c r="E145" s="62"/>
      <c r="F145" s="62"/>
      <c r="G145" s="63"/>
      <c r="H145" s="66">
        <v>133500</v>
      </c>
      <c r="I145" s="66">
        <v>30000</v>
      </c>
      <c r="J145" s="66">
        <v>0</v>
      </c>
      <c r="K145" s="64"/>
    </row>
    <row r="146" spans="1:11" ht="12.75">
      <c r="A146" s="60"/>
      <c r="B146" s="61"/>
      <c r="C146" s="60"/>
      <c r="D146" s="62"/>
      <c r="E146" s="62"/>
      <c r="F146" s="62"/>
      <c r="G146" s="63"/>
      <c r="H146" s="66">
        <v>0</v>
      </c>
      <c r="I146" s="66">
        <v>0</v>
      </c>
      <c r="J146" s="66">
        <v>0</v>
      </c>
      <c r="K146" s="64"/>
    </row>
    <row r="147" spans="1:11" ht="12.75">
      <c r="A147" s="60"/>
      <c r="B147" s="61"/>
      <c r="C147" s="60"/>
      <c r="D147" s="62"/>
      <c r="E147" s="62"/>
      <c r="F147" s="62"/>
      <c r="G147" s="63"/>
      <c r="H147" s="66">
        <v>0</v>
      </c>
      <c r="I147" s="66">
        <v>0</v>
      </c>
      <c r="J147" s="66">
        <v>0</v>
      </c>
      <c r="K147" s="64"/>
    </row>
    <row r="148" spans="1:11" ht="63.75">
      <c r="A148" s="60" t="s">
        <v>165</v>
      </c>
      <c r="B148" s="61" t="s">
        <v>166</v>
      </c>
      <c r="C148" s="60"/>
      <c r="D148" s="62">
        <v>2</v>
      </c>
      <c r="E148" s="62" t="s">
        <v>63</v>
      </c>
      <c r="F148" s="77">
        <v>42004</v>
      </c>
      <c r="G148" s="63"/>
      <c r="H148" s="66">
        <v>142341</v>
      </c>
      <c r="I148" s="66">
        <v>20550</v>
      </c>
      <c r="J148" s="66">
        <v>0</v>
      </c>
      <c r="K148" s="64" t="s">
        <v>162</v>
      </c>
    </row>
    <row r="149" spans="1:11" ht="12.75">
      <c r="A149" s="60"/>
      <c r="B149" s="61"/>
      <c r="C149" s="60" t="s">
        <v>1</v>
      </c>
      <c r="D149" s="62"/>
      <c r="E149" s="62"/>
      <c r="F149" s="62"/>
      <c r="G149" s="63"/>
      <c r="H149" s="66">
        <v>142341</v>
      </c>
      <c r="I149" s="66">
        <v>20550</v>
      </c>
      <c r="J149" s="66">
        <v>0</v>
      </c>
      <c r="K149" s="64"/>
    </row>
    <row r="150" spans="1:11" ht="12.75">
      <c r="A150" s="60"/>
      <c r="B150" s="61"/>
      <c r="C150" s="60"/>
      <c r="D150" s="62"/>
      <c r="E150" s="62"/>
      <c r="F150" s="62"/>
      <c r="G150" s="63"/>
      <c r="H150" s="66">
        <v>0</v>
      </c>
      <c r="I150" s="66">
        <v>0</v>
      </c>
      <c r="J150" s="66">
        <v>0</v>
      </c>
      <c r="K150" s="64"/>
    </row>
    <row r="151" spans="1:11" ht="12.75">
      <c r="A151" s="60"/>
      <c r="B151" s="61"/>
      <c r="C151" s="60"/>
      <c r="D151" s="62"/>
      <c r="E151" s="62"/>
      <c r="F151" s="62"/>
      <c r="G151" s="63"/>
      <c r="H151" s="66">
        <v>0</v>
      </c>
      <c r="I151" s="66">
        <v>0</v>
      </c>
      <c r="J151" s="66">
        <v>0</v>
      </c>
      <c r="K151" s="64"/>
    </row>
    <row r="152" spans="1:11" ht="38.25">
      <c r="A152" s="60" t="s">
        <v>167</v>
      </c>
      <c r="B152" s="61" t="s">
        <v>168</v>
      </c>
      <c r="C152" s="60"/>
      <c r="D152" s="62">
        <v>2</v>
      </c>
      <c r="E152" s="62" t="s">
        <v>63</v>
      </c>
      <c r="F152" s="77">
        <v>42004</v>
      </c>
      <c r="G152" s="63"/>
      <c r="H152" s="66">
        <v>114200</v>
      </c>
      <c r="I152" s="66">
        <v>19800</v>
      </c>
      <c r="J152" s="66">
        <v>5900</v>
      </c>
      <c r="K152" s="64" t="s">
        <v>162</v>
      </c>
    </row>
    <row r="153" spans="1:11" ht="12.75">
      <c r="A153" s="60"/>
      <c r="B153" s="61"/>
      <c r="C153" s="60" t="s">
        <v>1</v>
      </c>
      <c r="D153" s="62"/>
      <c r="E153" s="62"/>
      <c r="F153" s="62"/>
      <c r="G153" s="63"/>
      <c r="H153" s="66">
        <v>114200</v>
      </c>
      <c r="I153" s="66">
        <v>19800</v>
      </c>
      <c r="J153" s="66">
        <v>5900</v>
      </c>
      <c r="K153" s="64"/>
    </row>
    <row r="154" spans="1:11" ht="12.75">
      <c r="A154" s="60"/>
      <c r="B154" s="61"/>
      <c r="C154" s="60"/>
      <c r="D154" s="62"/>
      <c r="E154" s="62"/>
      <c r="F154" s="62"/>
      <c r="G154" s="63"/>
      <c r="H154" s="66">
        <v>0</v>
      </c>
      <c r="I154" s="66">
        <v>0</v>
      </c>
      <c r="J154" s="66">
        <v>0</v>
      </c>
      <c r="K154" s="64"/>
    </row>
    <row r="155" spans="1:11" ht="12.75">
      <c r="A155" s="60"/>
      <c r="B155" s="61"/>
      <c r="C155" s="60"/>
      <c r="D155" s="62"/>
      <c r="E155" s="62"/>
      <c r="F155" s="62"/>
      <c r="G155" s="63"/>
      <c r="H155" s="66">
        <v>0</v>
      </c>
      <c r="I155" s="66">
        <v>0</v>
      </c>
      <c r="J155" s="66">
        <v>0</v>
      </c>
      <c r="K155" s="64"/>
    </row>
    <row r="156" spans="1:11" ht="38.25">
      <c r="A156" s="60" t="s">
        <v>169</v>
      </c>
      <c r="B156" s="61" t="s">
        <v>170</v>
      </c>
      <c r="C156" s="60"/>
      <c r="D156" s="62">
        <v>2</v>
      </c>
      <c r="E156" s="62" t="s">
        <v>115</v>
      </c>
      <c r="F156" s="77">
        <v>42486</v>
      </c>
      <c r="G156" s="63"/>
      <c r="H156" s="66">
        <v>23520</v>
      </c>
      <c r="I156" s="66">
        <v>11760</v>
      </c>
      <c r="J156" s="66">
        <v>0</v>
      </c>
      <c r="K156" s="64" t="s">
        <v>162</v>
      </c>
    </row>
    <row r="157" spans="1:11" ht="12.75">
      <c r="A157" s="60"/>
      <c r="B157" s="61"/>
      <c r="C157" s="60" t="s">
        <v>158</v>
      </c>
      <c r="D157" s="62"/>
      <c r="E157" s="62"/>
      <c r="F157" s="77"/>
      <c r="G157" s="63"/>
      <c r="H157" s="66">
        <v>23520</v>
      </c>
      <c r="I157" s="66">
        <v>11760</v>
      </c>
      <c r="J157" s="66">
        <v>0</v>
      </c>
      <c r="K157" s="64"/>
    </row>
    <row r="158" spans="1:11" ht="12.75">
      <c r="A158" s="60"/>
      <c r="B158" s="61"/>
      <c r="C158" s="60"/>
      <c r="D158" s="62"/>
      <c r="E158" s="62"/>
      <c r="F158" s="77"/>
      <c r="G158" s="63"/>
      <c r="H158" s="66">
        <v>0</v>
      </c>
      <c r="I158" s="66">
        <v>0</v>
      </c>
      <c r="J158" s="66">
        <v>0</v>
      </c>
      <c r="K158" s="64"/>
    </row>
    <row r="159" spans="1:11" ht="12.75">
      <c r="A159" s="60"/>
      <c r="B159" s="61"/>
      <c r="C159" s="60"/>
      <c r="D159" s="62"/>
      <c r="E159" s="62"/>
      <c r="F159" s="77"/>
      <c r="G159" s="63"/>
      <c r="H159" s="66">
        <v>0</v>
      </c>
      <c r="I159" s="66">
        <v>0</v>
      </c>
      <c r="J159" s="66">
        <v>0</v>
      </c>
      <c r="K159" s="64"/>
    </row>
    <row r="160" spans="1:11" ht="38.25">
      <c r="A160" s="60" t="s">
        <v>171</v>
      </c>
      <c r="B160" s="61" t="s">
        <v>172</v>
      </c>
      <c r="C160" s="60"/>
      <c r="D160" s="62">
        <v>2</v>
      </c>
      <c r="E160" s="62" t="s">
        <v>115</v>
      </c>
      <c r="F160" s="77">
        <v>42486</v>
      </c>
      <c r="G160" s="63"/>
      <c r="H160" s="66">
        <v>28910</v>
      </c>
      <c r="I160" s="66">
        <v>14455</v>
      </c>
      <c r="J160" s="66">
        <v>0</v>
      </c>
      <c r="K160" s="64" t="s">
        <v>162</v>
      </c>
    </row>
    <row r="161" spans="1:11" ht="12.75">
      <c r="A161" s="60"/>
      <c r="B161" s="61"/>
      <c r="C161" s="60" t="s">
        <v>158</v>
      </c>
      <c r="D161" s="62"/>
      <c r="E161" s="62"/>
      <c r="F161" s="77"/>
      <c r="G161" s="63"/>
      <c r="H161" s="66">
        <v>28910</v>
      </c>
      <c r="I161" s="66">
        <v>14455</v>
      </c>
      <c r="J161" s="66">
        <v>0</v>
      </c>
      <c r="K161" s="64"/>
    </row>
    <row r="162" spans="1:11" ht="12.75">
      <c r="A162" s="60"/>
      <c r="B162" s="61"/>
      <c r="C162" s="60"/>
      <c r="D162" s="62"/>
      <c r="E162" s="62"/>
      <c r="F162" s="77"/>
      <c r="G162" s="63"/>
      <c r="H162" s="66">
        <v>0</v>
      </c>
      <c r="I162" s="66">
        <v>0</v>
      </c>
      <c r="J162" s="66">
        <v>0</v>
      </c>
      <c r="K162" s="64"/>
    </row>
    <row r="163" spans="1:11" ht="12.75">
      <c r="A163" s="60"/>
      <c r="B163" s="61"/>
      <c r="C163" s="60"/>
      <c r="D163" s="62"/>
      <c r="E163" s="62"/>
      <c r="F163" s="77"/>
      <c r="G163" s="63"/>
      <c r="H163" s="66">
        <v>0</v>
      </c>
      <c r="I163" s="66">
        <v>0</v>
      </c>
      <c r="J163" s="66">
        <v>0</v>
      </c>
      <c r="K163" s="64"/>
    </row>
    <row r="164" spans="1:11" ht="38.25">
      <c r="A164" s="60" t="s">
        <v>173</v>
      </c>
      <c r="B164" s="61" t="s">
        <v>174</v>
      </c>
      <c r="C164" s="60"/>
      <c r="D164" s="62">
        <v>2</v>
      </c>
      <c r="E164" s="62" t="s">
        <v>115</v>
      </c>
      <c r="F164" s="77">
        <v>42486</v>
      </c>
      <c r="G164" s="63"/>
      <c r="H164" s="66">
        <v>21719.25</v>
      </c>
      <c r="I164" s="66">
        <v>10859.62</v>
      </c>
      <c r="J164" s="66">
        <v>0</v>
      </c>
      <c r="K164" s="64" t="s">
        <v>162</v>
      </c>
    </row>
    <row r="165" spans="1:11" ht="12.75">
      <c r="A165" s="60"/>
      <c r="B165" s="61"/>
      <c r="C165" s="60" t="s">
        <v>158</v>
      </c>
      <c r="D165" s="62"/>
      <c r="E165" s="62"/>
      <c r="F165" s="77"/>
      <c r="G165" s="63"/>
      <c r="H165" s="66">
        <v>21719.25</v>
      </c>
      <c r="I165" s="66">
        <v>10859.62</v>
      </c>
      <c r="J165" s="66">
        <v>0</v>
      </c>
      <c r="K165" s="64"/>
    </row>
    <row r="166" spans="1:11" ht="12.75">
      <c r="A166" s="60"/>
      <c r="B166" s="61"/>
      <c r="C166" s="60"/>
      <c r="D166" s="62"/>
      <c r="E166" s="62"/>
      <c r="F166" s="77"/>
      <c r="G166" s="63"/>
      <c r="H166" s="66">
        <v>0</v>
      </c>
      <c r="I166" s="66">
        <v>0</v>
      </c>
      <c r="J166" s="66">
        <v>0</v>
      </c>
      <c r="K166" s="64"/>
    </row>
    <row r="167" spans="1:11" ht="12.75">
      <c r="A167" s="60"/>
      <c r="B167" s="61"/>
      <c r="C167" s="60"/>
      <c r="D167" s="62"/>
      <c r="E167" s="62"/>
      <c r="F167" s="77"/>
      <c r="G167" s="63"/>
      <c r="H167" s="66">
        <v>0</v>
      </c>
      <c r="I167" s="66">
        <v>0</v>
      </c>
      <c r="J167" s="66">
        <v>0</v>
      </c>
      <c r="K167" s="64"/>
    </row>
    <row r="168" spans="1:11" ht="38.25">
      <c r="A168" s="60" t="s">
        <v>175</v>
      </c>
      <c r="B168" s="61" t="s">
        <v>176</v>
      </c>
      <c r="C168" s="60"/>
      <c r="D168" s="62">
        <v>2</v>
      </c>
      <c r="E168" s="62" t="s">
        <v>115</v>
      </c>
      <c r="F168" s="77">
        <v>42486</v>
      </c>
      <c r="G168" s="63"/>
      <c r="H168" s="66">
        <v>30450</v>
      </c>
      <c r="I168" s="66">
        <v>15250</v>
      </c>
      <c r="J168" s="66">
        <v>0</v>
      </c>
      <c r="K168" s="64" t="s">
        <v>162</v>
      </c>
    </row>
    <row r="169" spans="1:11" ht="12.75">
      <c r="A169" s="60"/>
      <c r="B169" s="61"/>
      <c r="C169" s="60" t="s">
        <v>158</v>
      </c>
      <c r="D169" s="62"/>
      <c r="E169" s="62"/>
      <c r="F169" s="77"/>
      <c r="G169" s="63"/>
      <c r="H169" s="66">
        <v>30450</v>
      </c>
      <c r="I169" s="66">
        <v>15250</v>
      </c>
      <c r="J169" s="66">
        <v>0</v>
      </c>
      <c r="K169" s="64"/>
    </row>
    <row r="170" spans="1:11" ht="12.75">
      <c r="A170" s="60"/>
      <c r="B170" s="61"/>
      <c r="C170" s="60"/>
      <c r="D170" s="62"/>
      <c r="E170" s="62"/>
      <c r="F170" s="77"/>
      <c r="G170" s="63"/>
      <c r="H170" s="66">
        <v>0</v>
      </c>
      <c r="I170" s="66">
        <v>0</v>
      </c>
      <c r="J170" s="66">
        <v>0</v>
      </c>
      <c r="K170" s="64"/>
    </row>
    <row r="171" spans="1:11" ht="12.75">
      <c r="A171" s="60"/>
      <c r="B171" s="61"/>
      <c r="C171" s="60"/>
      <c r="D171" s="62"/>
      <c r="E171" s="62"/>
      <c r="F171" s="77"/>
      <c r="G171" s="63"/>
      <c r="H171" s="66">
        <v>0</v>
      </c>
      <c r="I171" s="66">
        <v>0</v>
      </c>
      <c r="J171" s="66">
        <v>0</v>
      </c>
      <c r="K171" s="64"/>
    </row>
    <row r="172" spans="1:11" ht="51">
      <c r="A172" s="60" t="s">
        <v>177</v>
      </c>
      <c r="B172" s="61" t="s">
        <v>178</v>
      </c>
      <c r="C172" s="60"/>
      <c r="D172" s="62">
        <v>2</v>
      </c>
      <c r="E172" s="62" t="s">
        <v>115</v>
      </c>
      <c r="F172" s="77">
        <v>42486</v>
      </c>
      <c r="G172" s="63"/>
      <c r="H172" s="66">
        <v>19965.87</v>
      </c>
      <c r="I172" s="66">
        <v>9982.94</v>
      </c>
      <c r="J172" s="66">
        <v>0</v>
      </c>
      <c r="K172" s="64" t="s">
        <v>162</v>
      </c>
    </row>
    <row r="173" spans="1:11" ht="12.75">
      <c r="A173" s="60"/>
      <c r="B173" s="61"/>
      <c r="C173" s="60" t="s">
        <v>158</v>
      </c>
      <c r="D173" s="62"/>
      <c r="E173" s="62"/>
      <c r="F173" s="77"/>
      <c r="G173" s="63"/>
      <c r="H173" s="66">
        <v>19965.87</v>
      </c>
      <c r="I173" s="66">
        <v>9982.94</v>
      </c>
      <c r="J173" s="66">
        <v>0</v>
      </c>
      <c r="K173" s="64"/>
    </row>
    <row r="174" spans="1:11" ht="12.75">
      <c r="A174" s="60"/>
      <c r="B174" s="61"/>
      <c r="C174" s="60"/>
      <c r="D174" s="62"/>
      <c r="E174" s="62"/>
      <c r="F174" s="77"/>
      <c r="G174" s="63"/>
      <c r="H174" s="66">
        <v>0</v>
      </c>
      <c r="I174" s="66">
        <v>0</v>
      </c>
      <c r="J174" s="66">
        <v>0</v>
      </c>
      <c r="K174" s="64"/>
    </row>
    <row r="175" spans="1:11" ht="12.75">
      <c r="A175" s="60"/>
      <c r="B175" s="61"/>
      <c r="C175" s="60"/>
      <c r="D175" s="62"/>
      <c r="E175" s="62"/>
      <c r="F175" s="77"/>
      <c r="G175" s="63"/>
      <c r="H175" s="66">
        <v>0</v>
      </c>
      <c r="I175" s="66">
        <v>0</v>
      </c>
      <c r="J175" s="66">
        <v>0</v>
      </c>
      <c r="K175" s="64"/>
    </row>
    <row r="176" spans="1:11" ht="38.25">
      <c r="A176" s="60" t="s">
        <v>179</v>
      </c>
      <c r="B176" s="61" t="s">
        <v>180</v>
      </c>
      <c r="C176" s="60"/>
      <c r="D176" s="62">
        <v>2</v>
      </c>
      <c r="E176" s="62" t="s">
        <v>115</v>
      </c>
      <c r="F176" s="77">
        <v>42486</v>
      </c>
      <c r="G176" s="63"/>
      <c r="H176" s="66">
        <v>27832</v>
      </c>
      <c r="I176" s="66">
        <v>13916</v>
      </c>
      <c r="J176" s="66">
        <v>0</v>
      </c>
      <c r="K176" s="64" t="s">
        <v>162</v>
      </c>
    </row>
    <row r="177" spans="1:11" ht="12.75">
      <c r="A177" s="60"/>
      <c r="B177" s="61"/>
      <c r="C177" s="60" t="s">
        <v>158</v>
      </c>
      <c r="D177" s="62"/>
      <c r="E177" s="62"/>
      <c r="F177" s="77"/>
      <c r="G177" s="63"/>
      <c r="H177" s="66">
        <v>27832</v>
      </c>
      <c r="I177" s="66">
        <v>13916</v>
      </c>
      <c r="J177" s="66">
        <v>0</v>
      </c>
      <c r="K177" s="64"/>
    </row>
    <row r="178" spans="1:11" ht="12.75">
      <c r="A178" s="60"/>
      <c r="B178" s="61"/>
      <c r="C178" s="60"/>
      <c r="D178" s="62"/>
      <c r="E178" s="62"/>
      <c r="F178" s="77"/>
      <c r="G178" s="63"/>
      <c r="H178" s="66">
        <v>0</v>
      </c>
      <c r="I178" s="66">
        <v>0</v>
      </c>
      <c r="J178" s="66">
        <v>0</v>
      </c>
      <c r="K178" s="64"/>
    </row>
    <row r="179" spans="1:11" ht="12.75">
      <c r="A179" s="60"/>
      <c r="B179" s="61"/>
      <c r="C179" s="60"/>
      <c r="D179" s="62"/>
      <c r="E179" s="62"/>
      <c r="F179" s="77"/>
      <c r="G179" s="63"/>
      <c r="H179" s="66">
        <v>0</v>
      </c>
      <c r="I179" s="66">
        <v>0</v>
      </c>
      <c r="J179" s="66">
        <v>0</v>
      </c>
      <c r="K179" s="64"/>
    </row>
    <row r="180" spans="1:11" ht="38.25">
      <c r="A180" s="60" t="s">
        <v>181</v>
      </c>
      <c r="B180" s="61" t="s">
        <v>182</v>
      </c>
      <c r="C180" s="60"/>
      <c r="D180" s="62">
        <v>2</v>
      </c>
      <c r="E180" s="62" t="s">
        <v>115</v>
      </c>
      <c r="F180" s="77">
        <v>42613</v>
      </c>
      <c r="G180" s="63"/>
      <c r="H180" s="66">
        <v>24000</v>
      </c>
      <c r="I180" s="66">
        <v>18000</v>
      </c>
      <c r="J180" s="66">
        <v>0</v>
      </c>
      <c r="K180" s="64" t="s">
        <v>162</v>
      </c>
    </row>
    <row r="181" spans="1:11" ht="12.75">
      <c r="A181" s="60"/>
      <c r="B181" s="61"/>
      <c r="C181" s="60" t="s">
        <v>158</v>
      </c>
      <c r="D181" s="62"/>
      <c r="E181" s="62"/>
      <c r="F181" s="77"/>
      <c r="G181" s="63"/>
      <c r="H181" s="66">
        <v>24000</v>
      </c>
      <c r="I181" s="66">
        <v>18000</v>
      </c>
      <c r="J181" s="66">
        <v>0</v>
      </c>
      <c r="K181" s="64"/>
    </row>
    <row r="182" spans="1:11" ht="12.75">
      <c r="A182" s="60"/>
      <c r="B182" s="61"/>
      <c r="C182" s="60"/>
      <c r="D182" s="62"/>
      <c r="E182" s="62"/>
      <c r="F182" s="77"/>
      <c r="G182" s="63"/>
      <c r="H182" s="66">
        <v>0</v>
      </c>
      <c r="I182" s="66">
        <v>0</v>
      </c>
      <c r="J182" s="66">
        <v>0</v>
      </c>
      <c r="K182" s="64"/>
    </row>
    <row r="183" spans="1:11" ht="12.75">
      <c r="A183" s="60"/>
      <c r="B183" s="61"/>
      <c r="C183" s="60"/>
      <c r="D183" s="62"/>
      <c r="E183" s="62"/>
      <c r="F183" s="77"/>
      <c r="G183" s="63"/>
      <c r="H183" s="66">
        <v>0</v>
      </c>
      <c r="I183" s="66">
        <v>0</v>
      </c>
      <c r="J183" s="66">
        <v>0</v>
      </c>
      <c r="K183" s="64"/>
    </row>
    <row r="184" spans="1:11" ht="38.25">
      <c r="A184" s="60" t="s">
        <v>183</v>
      </c>
      <c r="B184" s="61" t="s">
        <v>184</v>
      </c>
      <c r="C184" s="60"/>
      <c r="D184" s="62">
        <v>2</v>
      </c>
      <c r="E184" s="62" t="s">
        <v>115</v>
      </c>
      <c r="F184" s="77">
        <v>42613</v>
      </c>
      <c r="G184" s="63"/>
      <c r="H184" s="66">
        <v>44100</v>
      </c>
      <c r="I184" s="66">
        <v>38220</v>
      </c>
      <c r="J184" s="66">
        <v>14539.633</v>
      </c>
      <c r="K184" s="64" t="s">
        <v>162</v>
      </c>
    </row>
    <row r="185" spans="1:11" ht="12.75">
      <c r="A185" s="60"/>
      <c r="B185" s="61"/>
      <c r="C185" s="60" t="s">
        <v>1</v>
      </c>
      <c r="D185" s="62"/>
      <c r="E185" s="62"/>
      <c r="F185" s="77"/>
      <c r="G185" s="63"/>
      <c r="H185" s="66">
        <v>44100</v>
      </c>
      <c r="I185" s="66">
        <v>38220</v>
      </c>
      <c r="J185" s="66">
        <v>14539.633</v>
      </c>
      <c r="K185" s="64"/>
    </row>
    <row r="186" spans="1:11" ht="12.75">
      <c r="A186" s="60"/>
      <c r="B186" s="61"/>
      <c r="C186" s="60"/>
      <c r="D186" s="62"/>
      <c r="E186" s="62"/>
      <c r="F186" s="77"/>
      <c r="G186" s="63"/>
      <c r="H186" s="66">
        <v>0</v>
      </c>
      <c r="I186" s="66">
        <v>0</v>
      </c>
      <c r="J186" s="66">
        <v>0</v>
      </c>
      <c r="K186" s="64"/>
    </row>
    <row r="187" spans="1:11" ht="12.75">
      <c r="A187" s="60"/>
      <c r="B187" s="61"/>
      <c r="C187" s="60"/>
      <c r="D187" s="62"/>
      <c r="E187" s="62"/>
      <c r="F187" s="77"/>
      <c r="G187" s="63"/>
      <c r="H187" s="66">
        <v>0</v>
      </c>
      <c r="I187" s="66">
        <v>0</v>
      </c>
      <c r="J187" s="66">
        <v>0</v>
      </c>
      <c r="K187" s="64"/>
    </row>
    <row r="188" spans="1:11" ht="38.25">
      <c r="A188" s="60" t="s">
        <v>185</v>
      </c>
      <c r="B188" s="61" t="s">
        <v>186</v>
      </c>
      <c r="C188" s="60"/>
      <c r="D188" s="62">
        <v>2</v>
      </c>
      <c r="E188" s="62" t="s">
        <v>115</v>
      </c>
      <c r="F188" s="77">
        <v>42613</v>
      </c>
      <c r="G188" s="63"/>
      <c r="H188" s="66">
        <v>39200</v>
      </c>
      <c r="I188" s="66">
        <v>33320</v>
      </c>
      <c r="J188" s="66">
        <v>14475</v>
      </c>
      <c r="K188" s="64" t="s">
        <v>162</v>
      </c>
    </row>
    <row r="189" spans="1:11" ht="12.75">
      <c r="A189" s="60"/>
      <c r="B189" s="61"/>
      <c r="C189" s="60" t="s">
        <v>1</v>
      </c>
      <c r="D189" s="62"/>
      <c r="E189" s="62"/>
      <c r="F189" s="77"/>
      <c r="G189" s="63"/>
      <c r="H189" s="66">
        <v>39200</v>
      </c>
      <c r="I189" s="66">
        <v>33320</v>
      </c>
      <c r="J189" s="66">
        <v>14475</v>
      </c>
      <c r="K189" s="64"/>
    </row>
    <row r="190" spans="1:11" ht="12.75">
      <c r="A190" s="60"/>
      <c r="B190" s="61"/>
      <c r="C190" s="60"/>
      <c r="D190" s="62"/>
      <c r="E190" s="62"/>
      <c r="F190" s="77"/>
      <c r="G190" s="63"/>
      <c r="H190" s="66">
        <v>0</v>
      </c>
      <c r="I190" s="66">
        <v>0</v>
      </c>
      <c r="J190" s="66">
        <v>0</v>
      </c>
      <c r="K190" s="64"/>
    </row>
    <row r="191" spans="1:11" ht="12.75">
      <c r="A191" s="60"/>
      <c r="B191" s="61"/>
      <c r="C191" s="60"/>
      <c r="D191" s="62"/>
      <c r="E191" s="62"/>
      <c r="F191" s="77"/>
      <c r="G191" s="63"/>
      <c r="H191" s="66">
        <v>0</v>
      </c>
      <c r="I191" s="66">
        <v>0</v>
      </c>
      <c r="J191" s="66">
        <v>0</v>
      </c>
      <c r="K191" s="64"/>
    </row>
    <row r="192" spans="1:11" ht="63.75">
      <c r="A192" s="60" t="s">
        <v>187</v>
      </c>
      <c r="B192" s="61" t="s">
        <v>188</v>
      </c>
      <c r="C192" s="60"/>
      <c r="D192" s="62">
        <v>2</v>
      </c>
      <c r="E192" s="62" t="s">
        <v>115</v>
      </c>
      <c r="F192" s="77">
        <v>42613</v>
      </c>
      <c r="G192" s="63"/>
      <c r="H192" s="66">
        <v>24800</v>
      </c>
      <c r="I192" s="66">
        <v>19800</v>
      </c>
      <c r="J192" s="66">
        <v>0</v>
      </c>
      <c r="K192" s="64" t="s">
        <v>162</v>
      </c>
    </row>
    <row r="193" spans="1:11" ht="12.75">
      <c r="A193" s="60"/>
      <c r="B193" s="61"/>
      <c r="C193" s="60" t="s">
        <v>1</v>
      </c>
      <c r="D193" s="62"/>
      <c r="E193" s="62"/>
      <c r="F193" s="77"/>
      <c r="G193" s="63"/>
      <c r="H193" s="66">
        <v>24800</v>
      </c>
      <c r="I193" s="66">
        <v>19800</v>
      </c>
      <c r="J193" s="66">
        <v>0</v>
      </c>
      <c r="K193" s="64"/>
    </row>
    <row r="194" spans="1:11" ht="12.75">
      <c r="A194" s="60"/>
      <c r="B194" s="61"/>
      <c r="C194" s="60"/>
      <c r="D194" s="62"/>
      <c r="E194" s="62"/>
      <c r="F194" s="77"/>
      <c r="G194" s="63"/>
      <c r="H194" s="66">
        <v>0</v>
      </c>
      <c r="I194" s="66">
        <v>0</v>
      </c>
      <c r="J194" s="66">
        <v>0</v>
      </c>
      <c r="K194" s="64"/>
    </row>
    <row r="195" spans="1:11" ht="12.75">
      <c r="A195" s="60"/>
      <c r="B195" s="61"/>
      <c r="C195" s="60"/>
      <c r="D195" s="62"/>
      <c r="E195" s="62"/>
      <c r="F195" s="77"/>
      <c r="G195" s="63"/>
      <c r="H195" s="66">
        <v>0</v>
      </c>
      <c r="I195" s="66">
        <v>0</v>
      </c>
      <c r="J195" s="66">
        <v>0</v>
      </c>
      <c r="K195" s="64"/>
    </row>
    <row r="196" spans="1:11" ht="25.5">
      <c r="A196" s="60" t="s">
        <v>189</v>
      </c>
      <c r="B196" s="61" t="s">
        <v>190</v>
      </c>
      <c r="C196" s="60"/>
      <c r="D196" s="62">
        <v>2</v>
      </c>
      <c r="E196" s="62" t="s">
        <v>115</v>
      </c>
      <c r="F196" s="77">
        <v>42613</v>
      </c>
      <c r="G196" s="63"/>
      <c r="H196" s="66">
        <v>17800</v>
      </c>
      <c r="I196" s="66">
        <v>7800</v>
      </c>
      <c r="J196" s="66">
        <v>0</v>
      </c>
      <c r="K196" s="64" t="s">
        <v>162</v>
      </c>
    </row>
    <row r="197" spans="1:11" ht="12.75">
      <c r="A197" s="60"/>
      <c r="B197" s="61"/>
      <c r="C197" s="60" t="s">
        <v>1</v>
      </c>
      <c r="D197" s="62"/>
      <c r="E197" s="62"/>
      <c r="F197" s="77"/>
      <c r="G197" s="63"/>
      <c r="H197" s="66">
        <v>17800</v>
      </c>
      <c r="I197" s="66">
        <v>7800</v>
      </c>
      <c r="J197" s="66">
        <v>0</v>
      </c>
      <c r="K197" s="64"/>
    </row>
    <row r="198" spans="1:11" ht="12.75">
      <c r="A198" s="60"/>
      <c r="B198" s="61"/>
      <c r="C198" s="60"/>
      <c r="D198" s="62"/>
      <c r="E198" s="62"/>
      <c r="F198" s="77"/>
      <c r="G198" s="63"/>
      <c r="H198" s="66">
        <v>0</v>
      </c>
      <c r="I198" s="66">
        <v>0</v>
      </c>
      <c r="J198" s="66">
        <v>0</v>
      </c>
      <c r="K198" s="64"/>
    </row>
    <row r="199" spans="1:11" ht="12.75">
      <c r="A199" s="60"/>
      <c r="B199" s="61"/>
      <c r="C199" s="60"/>
      <c r="D199" s="62"/>
      <c r="E199" s="62"/>
      <c r="F199" s="77"/>
      <c r="G199" s="63"/>
      <c r="H199" s="66">
        <v>0</v>
      </c>
      <c r="I199" s="66">
        <v>0</v>
      </c>
      <c r="J199" s="66">
        <v>0</v>
      </c>
      <c r="K199" s="64"/>
    </row>
    <row r="200" spans="1:11" ht="38.25">
      <c r="A200" s="60" t="s">
        <v>191</v>
      </c>
      <c r="B200" s="61" t="s">
        <v>192</v>
      </c>
      <c r="C200" s="60"/>
      <c r="D200" s="62">
        <v>2</v>
      </c>
      <c r="E200" s="62" t="s">
        <v>115</v>
      </c>
      <c r="F200" s="77">
        <v>42643</v>
      </c>
      <c r="G200" s="63"/>
      <c r="H200" s="66">
        <v>37430</v>
      </c>
      <c r="I200" s="66">
        <v>37430</v>
      </c>
      <c r="J200" s="66">
        <v>0</v>
      </c>
      <c r="K200" s="64" t="s">
        <v>162</v>
      </c>
    </row>
    <row r="201" spans="1:11" ht="12.75">
      <c r="A201" s="60"/>
      <c r="B201" s="61"/>
      <c r="C201" s="60" t="s">
        <v>1</v>
      </c>
      <c r="D201" s="62"/>
      <c r="E201" s="62"/>
      <c r="F201" s="77"/>
      <c r="G201" s="63"/>
      <c r="H201" s="66">
        <v>37430</v>
      </c>
      <c r="I201" s="66">
        <v>37430</v>
      </c>
      <c r="J201" s="66">
        <v>0</v>
      </c>
      <c r="K201" s="64"/>
    </row>
    <row r="202" spans="1:11" ht="12.75">
      <c r="A202" s="60"/>
      <c r="B202" s="61"/>
      <c r="C202" s="60"/>
      <c r="D202" s="62"/>
      <c r="E202" s="62"/>
      <c r="F202" s="77"/>
      <c r="G202" s="63"/>
      <c r="H202" s="66">
        <v>0</v>
      </c>
      <c r="I202" s="66">
        <v>0</v>
      </c>
      <c r="J202" s="66">
        <v>0</v>
      </c>
      <c r="K202" s="64"/>
    </row>
    <row r="203" spans="1:11" ht="12.75">
      <c r="A203" s="60"/>
      <c r="B203" s="61"/>
      <c r="C203" s="60"/>
      <c r="D203" s="62"/>
      <c r="E203" s="62"/>
      <c r="F203" s="77"/>
      <c r="G203" s="63"/>
      <c r="H203" s="66">
        <v>0</v>
      </c>
      <c r="I203" s="66">
        <v>0</v>
      </c>
      <c r="J203" s="66">
        <v>0</v>
      </c>
      <c r="K203" s="64"/>
    </row>
    <row r="204" spans="1:11" ht="178.5">
      <c r="A204" s="60" t="s">
        <v>193</v>
      </c>
      <c r="B204" s="61" t="s">
        <v>194</v>
      </c>
      <c r="C204" s="60"/>
      <c r="D204" s="62">
        <v>2</v>
      </c>
      <c r="E204" s="62" t="s">
        <v>115</v>
      </c>
      <c r="F204" s="77">
        <v>42643</v>
      </c>
      <c r="G204" s="63"/>
      <c r="H204" s="66">
        <v>41800</v>
      </c>
      <c r="I204" s="66">
        <v>39300</v>
      </c>
      <c r="J204" s="66">
        <v>0</v>
      </c>
      <c r="K204" s="64" t="s">
        <v>162</v>
      </c>
    </row>
    <row r="205" spans="1:11" ht="12.75">
      <c r="A205" s="60"/>
      <c r="B205" s="61"/>
      <c r="C205" s="60" t="s">
        <v>1</v>
      </c>
      <c r="D205" s="62"/>
      <c r="E205" s="62"/>
      <c r="F205" s="77"/>
      <c r="G205" s="63"/>
      <c r="H205" s="66">
        <v>41800</v>
      </c>
      <c r="I205" s="66">
        <v>39300</v>
      </c>
      <c r="J205" s="66">
        <v>0</v>
      </c>
      <c r="K205" s="64"/>
    </row>
    <row r="206" spans="1:11" ht="12.75">
      <c r="A206" s="60"/>
      <c r="B206" s="61"/>
      <c r="C206" s="60"/>
      <c r="D206" s="62"/>
      <c r="E206" s="62"/>
      <c r="F206" s="77"/>
      <c r="G206" s="63"/>
      <c r="H206" s="66">
        <v>0</v>
      </c>
      <c r="I206" s="66">
        <v>0</v>
      </c>
      <c r="J206" s="66">
        <v>0</v>
      </c>
      <c r="K206" s="64"/>
    </row>
    <row r="207" spans="1:11" ht="12.75">
      <c r="A207" s="60"/>
      <c r="B207" s="61"/>
      <c r="C207" s="60"/>
      <c r="D207" s="62"/>
      <c r="E207" s="62"/>
      <c r="F207" s="77"/>
      <c r="G207" s="63"/>
      <c r="H207" s="66">
        <v>0</v>
      </c>
      <c r="I207" s="66">
        <v>0</v>
      </c>
      <c r="J207" s="66">
        <v>0</v>
      </c>
      <c r="K207" s="64"/>
    </row>
    <row r="208" spans="1:11" ht="63.75">
      <c r="A208" s="60" t="s">
        <v>195</v>
      </c>
      <c r="B208" s="61" t="s">
        <v>196</v>
      </c>
      <c r="C208" s="60"/>
      <c r="D208" s="62">
        <v>2</v>
      </c>
      <c r="E208" s="62" t="s">
        <v>115</v>
      </c>
      <c r="F208" s="77">
        <v>42643</v>
      </c>
      <c r="G208" s="63"/>
      <c r="H208" s="66">
        <v>5070</v>
      </c>
      <c r="I208" s="66">
        <v>2170</v>
      </c>
      <c r="J208" s="66">
        <v>0</v>
      </c>
      <c r="K208" s="64" t="s">
        <v>162</v>
      </c>
    </row>
    <row r="209" spans="1:11" ht="12.75">
      <c r="A209" s="60"/>
      <c r="B209" s="61"/>
      <c r="C209" s="60" t="s">
        <v>158</v>
      </c>
      <c r="D209" s="62"/>
      <c r="E209" s="62"/>
      <c r="F209" s="77"/>
      <c r="G209" s="63"/>
      <c r="H209" s="66">
        <v>5070</v>
      </c>
      <c r="I209" s="66">
        <v>2170</v>
      </c>
      <c r="J209" s="66">
        <v>0</v>
      </c>
      <c r="K209" s="64"/>
    </row>
    <row r="210" spans="1:11" ht="12.75">
      <c r="A210" s="60"/>
      <c r="B210" s="61"/>
      <c r="C210" s="60"/>
      <c r="D210" s="62"/>
      <c r="E210" s="62"/>
      <c r="F210" s="77"/>
      <c r="G210" s="63"/>
      <c r="H210" s="66">
        <v>0</v>
      </c>
      <c r="I210" s="66">
        <v>0</v>
      </c>
      <c r="J210" s="66">
        <v>0</v>
      </c>
      <c r="K210" s="64"/>
    </row>
    <row r="211" spans="1:11" ht="12.75">
      <c r="A211" s="60"/>
      <c r="B211" s="61"/>
      <c r="C211" s="60"/>
      <c r="D211" s="62"/>
      <c r="E211" s="62"/>
      <c r="F211" s="77"/>
      <c r="G211" s="63"/>
      <c r="H211" s="66">
        <v>0</v>
      </c>
      <c r="I211" s="66">
        <v>0</v>
      </c>
      <c r="J211" s="66">
        <v>0</v>
      </c>
      <c r="K211" s="64"/>
    </row>
    <row r="212" spans="1:11" ht="63.75">
      <c r="A212" s="60" t="s">
        <v>197</v>
      </c>
      <c r="B212" s="61" t="s">
        <v>198</v>
      </c>
      <c r="C212" s="60"/>
      <c r="D212" s="62">
        <v>2</v>
      </c>
      <c r="E212" s="62" t="s">
        <v>115</v>
      </c>
      <c r="F212" s="77">
        <v>42689</v>
      </c>
      <c r="G212" s="63"/>
      <c r="H212" s="66">
        <v>70680</v>
      </c>
      <c r="I212" s="66">
        <v>65700</v>
      </c>
      <c r="J212" s="66">
        <v>12690</v>
      </c>
      <c r="K212" s="64" t="s">
        <v>162</v>
      </c>
    </row>
    <row r="213" spans="1:11" ht="12.75">
      <c r="A213" s="60"/>
      <c r="B213" s="61"/>
      <c r="C213" s="60" t="s">
        <v>1</v>
      </c>
      <c r="D213" s="62"/>
      <c r="E213" s="62"/>
      <c r="F213" s="77"/>
      <c r="G213" s="63"/>
      <c r="H213" s="66">
        <v>70680</v>
      </c>
      <c r="I213" s="66">
        <v>65700</v>
      </c>
      <c r="J213" s="66">
        <v>12690</v>
      </c>
      <c r="K213" s="64"/>
    </row>
    <row r="214" spans="1:11" ht="12.75">
      <c r="A214" s="60"/>
      <c r="B214" s="61"/>
      <c r="C214" s="60"/>
      <c r="D214" s="62"/>
      <c r="E214" s="62"/>
      <c r="F214" s="77"/>
      <c r="G214" s="63"/>
      <c r="H214" s="66">
        <v>0</v>
      </c>
      <c r="I214" s="66">
        <v>0</v>
      </c>
      <c r="J214" s="66">
        <v>0</v>
      </c>
      <c r="K214" s="64"/>
    </row>
    <row r="215" spans="1:11" ht="12.75">
      <c r="A215" s="60"/>
      <c r="B215" s="61"/>
      <c r="C215" s="60"/>
      <c r="D215" s="62"/>
      <c r="E215" s="62"/>
      <c r="F215" s="77"/>
      <c r="G215" s="63"/>
      <c r="H215" s="66">
        <v>0</v>
      </c>
      <c r="I215" s="66">
        <v>0</v>
      </c>
      <c r="J215" s="66">
        <v>0</v>
      </c>
      <c r="K215" s="64"/>
    </row>
    <row r="216" spans="1:11" ht="38.25">
      <c r="A216" s="60" t="s">
        <v>199</v>
      </c>
      <c r="B216" s="61" t="s">
        <v>200</v>
      </c>
      <c r="C216" s="60"/>
      <c r="D216" s="62">
        <v>2</v>
      </c>
      <c r="E216" s="62" t="s">
        <v>115</v>
      </c>
      <c r="F216" s="77">
        <v>42689</v>
      </c>
      <c r="G216" s="78"/>
      <c r="H216" s="66">
        <v>791.449</v>
      </c>
      <c r="I216" s="66">
        <v>120</v>
      </c>
      <c r="J216" s="66">
        <v>0</v>
      </c>
      <c r="K216" s="64" t="s">
        <v>162</v>
      </c>
    </row>
    <row r="217" spans="1:11" ht="12.75">
      <c r="A217" s="79"/>
      <c r="B217" s="80"/>
      <c r="C217" s="60" t="s">
        <v>1</v>
      </c>
      <c r="D217" s="62"/>
      <c r="E217" s="62"/>
      <c r="F217" s="77"/>
      <c r="G217" s="78"/>
      <c r="H217" s="66">
        <v>791.449</v>
      </c>
      <c r="I217" s="66">
        <v>120</v>
      </c>
      <c r="J217" s="66">
        <v>0</v>
      </c>
      <c r="K217" s="64"/>
    </row>
    <row r="218" spans="1:11" ht="12.75">
      <c r="A218" s="79"/>
      <c r="B218" s="80"/>
      <c r="C218" s="79"/>
      <c r="D218" s="81"/>
      <c r="E218" s="81"/>
      <c r="F218" s="82"/>
      <c r="G218" s="78"/>
      <c r="H218" s="66">
        <v>0</v>
      </c>
      <c r="I218" s="66">
        <v>0</v>
      </c>
      <c r="J218" s="66">
        <v>0</v>
      </c>
      <c r="K218" s="64"/>
    </row>
    <row r="219" spans="1:11" ht="12.75">
      <c r="A219" s="79"/>
      <c r="B219" s="80"/>
      <c r="C219" s="79"/>
      <c r="D219" s="81"/>
      <c r="E219" s="81"/>
      <c r="F219" s="82"/>
      <c r="G219" s="78"/>
      <c r="H219" s="66">
        <v>0</v>
      </c>
      <c r="I219" s="66">
        <v>0</v>
      </c>
      <c r="J219" s="66">
        <v>0</v>
      </c>
      <c r="K219" s="64"/>
    </row>
    <row r="220" spans="1:11" ht="12.75">
      <c r="A220" s="60"/>
      <c r="B220" s="42" t="s">
        <v>119</v>
      </c>
      <c r="C220" s="60"/>
      <c r="D220" s="57"/>
      <c r="E220" s="57"/>
      <c r="F220" s="57"/>
      <c r="G220" s="58"/>
      <c r="H220" s="65"/>
      <c r="I220" s="65">
        <f>I221</f>
        <v>429611.6400000001</v>
      </c>
      <c r="J220" s="65"/>
      <c r="K220" s="38" t="s">
        <v>148</v>
      </c>
    </row>
    <row r="221" spans="1:11" ht="12.75">
      <c r="A221" s="60"/>
      <c r="B221" s="42"/>
      <c r="C221" s="60" t="s">
        <v>1</v>
      </c>
      <c r="D221" s="57"/>
      <c r="E221" s="57"/>
      <c r="F221" s="57"/>
      <c r="G221" s="58"/>
      <c r="H221" s="65"/>
      <c r="I221" s="65">
        <f>I132-I136</f>
        <v>429611.6400000001</v>
      </c>
      <c r="J221" s="65"/>
      <c r="K221" s="38"/>
    </row>
    <row r="222" spans="1:11" ht="12.75">
      <c r="A222" s="60"/>
      <c r="B222" s="42"/>
      <c r="C222" s="60"/>
      <c r="D222" s="57"/>
      <c r="E222" s="57"/>
      <c r="F222" s="57"/>
      <c r="G222" s="58"/>
      <c r="H222" s="65"/>
      <c r="I222" s="65">
        <v>0</v>
      </c>
      <c r="J222" s="65"/>
      <c r="K222" s="59"/>
    </row>
    <row r="223" spans="1:11" ht="12.75">
      <c r="A223" s="60"/>
      <c r="B223" s="42"/>
      <c r="C223" s="60"/>
      <c r="D223" s="57"/>
      <c r="E223" s="57"/>
      <c r="F223" s="57"/>
      <c r="G223" s="58"/>
      <c r="H223" s="65"/>
      <c r="I223" s="65">
        <v>0</v>
      </c>
      <c r="J223" s="65"/>
      <c r="K223" s="38"/>
    </row>
    <row r="224" spans="1:11" ht="12.75">
      <c r="A224" s="51" t="s">
        <v>111</v>
      </c>
      <c r="B224" s="52" t="s">
        <v>201</v>
      </c>
      <c r="C224" s="51"/>
      <c r="D224" s="53">
        <v>3</v>
      </c>
      <c r="E224" s="53"/>
      <c r="F224" s="53"/>
      <c r="G224" s="54"/>
      <c r="H224" s="70" t="s">
        <v>156</v>
      </c>
      <c r="I224" s="37">
        <v>100483.1</v>
      </c>
      <c r="J224" s="37">
        <v>0</v>
      </c>
      <c r="K224" s="38" t="s">
        <v>148</v>
      </c>
    </row>
    <row r="225" spans="1:11" ht="12.75">
      <c r="A225" s="51"/>
      <c r="B225" s="42" t="s">
        <v>202</v>
      </c>
      <c r="C225" s="51" t="s">
        <v>2</v>
      </c>
      <c r="D225" s="53"/>
      <c r="E225" s="53"/>
      <c r="F225" s="53"/>
      <c r="G225" s="54"/>
      <c r="H225" s="55" t="s">
        <v>156</v>
      </c>
      <c r="I225" s="37">
        <v>100483.1</v>
      </c>
      <c r="J225" s="37">
        <v>0</v>
      </c>
      <c r="K225" s="38"/>
    </row>
    <row r="226" spans="1:11" ht="12.75">
      <c r="A226" s="51"/>
      <c r="B226" s="52"/>
      <c r="C226" s="51"/>
      <c r="D226" s="53"/>
      <c r="E226" s="53"/>
      <c r="F226" s="53"/>
      <c r="G226" s="54"/>
      <c r="H226" s="70">
        <v>0</v>
      </c>
      <c r="I226" s="65">
        <v>0</v>
      </c>
      <c r="J226" s="65">
        <v>0</v>
      </c>
      <c r="K226" s="38"/>
    </row>
    <row r="227" spans="1:11" ht="12.75">
      <c r="A227" s="51"/>
      <c r="B227" s="52"/>
      <c r="C227" s="51"/>
      <c r="D227" s="53"/>
      <c r="E227" s="53"/>
      <c r="F227" s="53"/>
      <c r="G227" s="54"/>
      <c r="H227" s="70">
        <v>0</v>
      </c>
      <c r="I227" s="65">
        <v>0</v>
      </c>
      <c r="J227" s="65">
        <v>0</v>
      </c>
      <c r="K227" s="38"/>
    </row>
    <row r="228" spans="1:11" ht="12.75">
      <c r="A228" s="56"/>
      <c r="B228" s="42" t="s">
        <v>152</v>
      </c>
      <c r="C228" s="56"/>
      <c r="D228" s="57">
        <v>3</v>
      </c>
      <c r="E228" s="57"/>
      <c r="F228" s="57"/>
      <c r="G228" s="58"/>
      <c r="H228" s="65">
        <v>0</v>
      </c>
      <c r="I228" s="65">
        <v>0</v>
      </c>
      <c r="J228" s="65">
        <v>0</v>
      </c>
      <c r="K228" s="59"/>
    </row>
    <row r="229" spans="1:11" ht="12.75">
      <c r="A229" s="56"/>
      <c r="B229" s="42"/>
      <c r="C229" s="56" t="s">
        <v>2</v>
      </c>
      <c r="D229" s="57"/>
      <c r="E229" s="57"/>
      <c r="F229" s="57"/>
      <c r="G229" s="58"/>
      <c r="H229" s="65">
        <v>0</v>
      </c>
      <c r="I229" s="65">
        <v>0</v>
      </c>
      <c r="J229" s="65">
        <v>0</v>
      </c>
      <c r="K229" s="38"/>
    </row>
    <row r="230" spans="1:11" ht="12.75">
      <c r="A230" s="56"/>
      <c r="B230" s="42"/>
      <c r="C230" s="56"/>
      <c r="D230" s="57"/>
      <c r="E230" s="57"/>
      <c r="F230" s="57"/>
      <c r="G230" s="58"/>
      <c r="H230" s="65">
        <v>0</v>
      </c>
      <c r="I230" s="65">
        <v>0</v>
      </c>
      <c r="J230" s="65">
        <v>0</v>
      </c>
      <c r="K230" s="38"/>
    </row>
    <row r="231" spans="1:11" ht="12.75">
      <c r="A231" s="56"/>
      <c r="B231" s="42"/>
      <c r="C231" s="56"/>
      <c r="D231" s="57"/>
      <c r="E231" s="57"/>
      <c r="F231" s="57"/>
      <c r="G231" s="58"/>
      <c r="H231" s="65">
        <v>0</v>
      </c>
      <c r="I231" s="65">
        <v>0</v>
      </c>
      <c r="J231" s="65">
        <v>0</v>
      </c>
      <c r="K231" s="38"/>
    </row>
    <row r="232" spans="1:11" ht="12.75">
      <c r="A232" s="56"/>
      <c r="B232" s="42" t="s">
        <v>119</v>
      </c>
      <c r="C232" s="56"/>
      <c r="D232" s="57"/>
      <c r="E232" s="57"/>
      <c r="F232" s="57"/>
      <c r="G232" s="58"/>
      <c r="H232" s="65"/>
      <c r="I232" s="65">
        <f>I233</f>
        <v>100483.1</v>
      </c>
      <c r="J232" s="65"/>
      <c r="K232" s="38"/>
    </row>
    <row r="233" spans="1:11" ht="12.75">
      <c r="A233" s="56"/>
      <c r="B233" s="42"/>
      <c r="C233" s="56" t="s">
        <v>203</v>
      </c>
      <c r="D233" s="57"/>
      <c r="E233" s="57"/>
      <c r="F233" s="57"/>
      <c r="G233" s="58"/>
      <c r="H233" s="65"/>
      <c r="I233" s="65">
        <f>I224-I228</f>
        <v>100483.1</v>
      </c>
      <c r="J233" s="65"/>
      <c r="K233" s="38"/>
    </row>
    <row r="234" spans="1:11" ht="12.75">
      <c r="A234" s="56"/>
      <c r="B234" s="42"/>
      <c r="C234" s="56"/>
      <c r="D234" s="57"/>
      <c r="E234" s="57"/>
      <c r="F234" s="57"/>
      <c r="G234" s="58"/>
      <c r="H234" s="65"/>
      <c r="I234" s="65">
        <v>0</v>
      </c>
      <c r="J234" s="65"/>
      <c r="K234" s="38"/>
    </row>
    <row r="235" spans="1:11" ht="12.75">
      <c r="A235" s="56"/>
      <c r="B235" s="42"/>
      <c r="C235" s="56"/>
      <c r="D235" s="57"/>
      <c r="E235" s="57"/>
      <c r="F235" s="57"/>
      <c r="G235" s="58"/>
      <c r="H235" s="65"/>
      <c r="I235" s="65">
        <v>0</v>
      </c>
      <c r="J235" s="65"/>
      <c r="K235" s="38"/>
    </row>
    <row r="236" spans="1:11" ht="38.25">
      <c r="A236" s="51" t="s">
        <v>204</v>
      </c>
      <c r="B236" s="52" t="s">
        <v>205</v>
      </c>
      <c r="C236" s="51"/>
      <c r="D236" s="53">
        <v>3</v>
      </c>
      <c r="E236" s="53"/>
      <c r="F236" s="53"/>
      <c r="G236" s="54"/>
      <c r="H236" s="55" t="s">
        <v>156</v>
      </c>
      <c r="I236" s="65">
        <f>I237</f>
        <v>154700</v>
      </c>
      <c r="J236" s="65">
        <v>38675</v>
      </c>
      <c r="K236" s="38" t="str">
        <f>"Выполнение "&amp;ROUND(J236/I236*100,1)&amp;" %"</f>
        <v>Выполнение 25 %</v>
      </c>
    </row>
    <row r="237" spans="1:11" ht="12.75">
      <c r="A237" s="51"/>
      <c r="B237" s="52" t="s">
        <v>206</v>
      </c>
      <c r="C237" s="51"/>
      <c r="D237" s="53"/>
      <c r="E237" s="53"/>
      <c r="F237" s="53"/>
      <c r="G237" s="54"/>
      <c r="H237" s="55" t="s">
        <v>156</v>
      </c>
      <c r="I237" s="65">
        <f>I240</f>
        <v>154700</v>
      </c>
      <c r="J237" s="65">
        <v>38675</v>
      </c>
      <c r="K237" s="38"/>
    </row>
    <row r="238" spans="1:11" ht="12.75">
      <c r="A238" s="51"/>
      <c r="B238" s="52"/>
      <c r="C238" s="51"/>
      <c r="D238" s="53"/>
      <c r="E238" s="53"/>
      <c r="F238" s="53"/>
      <c r="G238" s="54"/>
      <c r="H238" s="70">
        <v>0</v>
      </c>
      <c r="I238" s="70">
        <v>0</v>
      </c>
      <c r="J238" s="65">
        <v>0</v>
      </c>
      <c r="K238" s="40"/>
    </row>
    <row r="239" spans="1:11" ht="12.75">
      <c r="A239" s="51"/>
      <c r="B239" s="52"/>
      <c r="C239" s="51"/>
      <c r="D239" s="53"/>
      <c r="E239" s="53"/>
      <c r="F239" s="53"/>
      <c r="G239" s="54"/>
      <c r="H239" s="70">
        <v>0</v>
      </c>
      <c r="I239" s="70">
        <v>0</v>
      </c>
      <c r="J239" s="65">
        <v>0</v>
      </c>
      <c r="K239" s="40"/>
    </row>
    <row r="240" spans="1:11" ht="12.75">
      <c r="A240" s="56"/>
      <c r="B240" s="42" t="s">
        <v>207</v>
      </c>
      <c r="C240" s="56"/>
      <c r="D240" s="57">
        <v>3</v>
      </c>
      <c r="E240" s="57"/>
      <c r="F240" s="57"/>
      <c r="G240" s="58"/>
      <c r="H240" s="65">
        <f>H241</f>
        <v>154700</v>
      </c>
      <c r="I240" s="65">
        <f>I241</f>
        <v>154700</v>
      </c>
      <c r="J240" s="65">
        <f>J241</f>
        <v>38675</v>
      </c>
      <c r="K240" s="59" t="str">
        <f>"Уровень контрактования "&amp;ROUND(I240/I236*100,1)&amp;" %"</f>
        <v>Уровень контрактования 100 %</v>
      </c>
    </row>
    <row r="241" spans="1:11" ht="12.75">
      <c r="A241" s="56"/>
      <c r="B241" s="42"/>
      <c r="C241" s="56"/>
      <c r="D241" s="57"/>
      <c r="E241" s="57"/>
      <c r="F241" s="57"/>
      <c r="G241" s="58"/>
      <c r="H241" s="65">
        <f>H244</f>
        <v>154700</v>
      </c>
      <c r="I241" s="65">
        <f>I244</f>
        <v>154700</v>
      </c>
      <c r="J241" s="65">
        <f>J244</f>
        <v>38675</v>
      </c>
      <c r="K241" s="38"/>
    </row>
    <row r="242" spans="1:11" ht="12.75">
      <c r="A242" s="56"/>
      <c r="B242" s="42"/>
      <c r="C242" s="56"/>
      <c r="D242" s="57"/>
      <c r="E242" s="57"/>
      <c r="F242" s="57"/>
      <c r="G242" s="58"/>
      <c r="H242" s="65">
        <v>0</v>
      </c>
      <c r="I242" s="65">
        <v>0</v>
      </c>
      <c r="J242" s="65">
        <v>0</v>
      </c>
      <c r="K242" s="38"/>
    </row>
    <row r="243" spans="1:11" ht="12.75">
      <c r="A243" s="56"/>
      <c r="B243" s="42"/>
      <c r="C243" s="56"/>
      <c r="D243" s="57"/>
      <c r="E243" s="57"/>
      <c r="F243" s="57"/>
      <c r="G243" s="58"/>
      <c r="H243" s="65">
        <v>0</v>
      </c>
      <c r="I243" s="65">
        <v>0</v>
      </c>
      <c r="J243" s="65">
        <v>0</v>
      </c>
      <c r="K243" s="38"/>
    </row>
    <row r="244" spans="1:11" ht="63.75">
      <c r="A244" s="60" t="s">
        <v>208</v>
      </c>
      <c r="B244" s="61" t="s">
        <v>209</v>
      </c>
      <c r="C244" s="60"/>
      <c r="D244" s="62">
        <v>3</v>
      </c>
      <c r="E244" s="62">
        <v>2017</v>
      </c>
      <c r="F244" s="77" t="s">
        <v>210</v>
      </c>
      <c r="G244" s="63"/>
      <c r="H244" s="66">
        <v>154700</v>
      </c>
      <c r="I244" s="66">
        <v>154700</v>
      </c>
      <c r="J244" s="66">
        <v>38675</v>
      </c>
      <c r="K244" s="64" t="s">
        <v>211</v>
      </c>
    </row>
    <row r="245" spans="1:11" ht="12.75">
      <c r="A245" s="60"/>
      <c r="B245" s="42"/>
      <c r="C245" s="60" t="s">
        <v>212</v>
      </c>
      <c r="D245" s="62"/>
      <c r="E245" s="62"/>
      <c r="F245" s="62"/>
      <c r="G245" s="63"/>
      <c r="H245" s="66">
        <v>154700</v>
      </c>
      <c r="I245" s="66">
        <v>154700</v>
      </c>
      <c r="J245" s="66">
        <v>38675</v>
      </c>
      <c r="K245" s="64"/>
    </row>
    <row r="246" spans="1:11" ht="12.75">
      <c r="A246" s="60"/>
      <c r="B246" s="42"/>
      <c r="C246" s="60"/>
      <c r="D246" s="62"/>
      <c r="E246" s="62"/>
      <c r="F246" s="62"/>
      <c r="G246" s="63"/>
      <c r="H246" s="66">
        <v>0</v>
      </c>
      <c r="I246" s="66">
        <v>0</v>
      </c>
      <c r="J246" s="66">
        <v>0</v>
      </c>
      <c r="K246" s="64"/>
    </row>
    <row r="247" spans="1:11" ht="12.75">
      <c r="A247" s="60"/>
      <c r="B247" s="42"/>
      <c r="C247" s="60"/>
      <c r="D247" s="62"/>
      <c r="E247" s="62"/>
      <c r="F247" s="62"/>
      <c r="G247" s="63"/>
      <c r="H247" s="66">
        <v>0</v>
      </c>
      <c r="I247" s="66">
        <v>0</v>
      </c>
      <c r="J247" s="66">
        <v>0</v>
      </c>
      <c r="K247" s="64"/>
    </row>
    <row r="248" spans="1:11" ht="12.75">
      <c r="A248" s="56"/>
      <c r="B248" s="42" t="s">
        <v>119</v>
      </c>
      <c r="C248" s="56"/>
      <c r="D248" s="57"/>
      <c r="E248" s="57"/>
      <c r="F248" s="57"/>
      <c r="G248" s="58"/>
      <c r="H248" s="65"/>
      <c r="I248" s="65">
        <f>I249</f>
        <v>0</v>
      </c>
      <c r="J248" s="65"/>
      <c r="K248" s="38"/>
    </row>
    <row r="249" spans="1:11" ht="12.75">
      <c r="A249" s="56"/>
      <c r="B249" s="42"/>
      <c r="C249" s="56"/>
      <c r="D249" s="57"/>
      <c r="E249" s="57"/>
      <c r="F249" s="57"/>
      <c r="G249" s="58"/>
      <c r="H249" s="65"/>
      <c r="I249" s="65">
        <f>I236-I240</f>
        <v>0</v>
      </c>
      <c r="J249" s="65"/>
      <c r="K249" s="38"/>
    </row>
    <row r="250" spans="1:11" ht="12.75">
      <c r="A250" s="56"/>
      <c r="B250" s="42"/>
      <c r="C250" s="56"/>
      <c r="D250" s="57"/>
      <c r="E250" s="57"/>
      <c r="F250" s="57"/>
      <c r="G250" s="58"/>
      <c r="H250" s="65"/>
      <c r="I250" s="65">
        <v>0</v>
      </c>
      <c r="J250" s="65"/>
      <c r="K250" s="38"/>
    </row>
    <row r="251" spans="1:11" ht="12.75">
      <c r="A251" s="56"/>
      <c r="B251" s="42"/>
      <c r="C251" s="56"/>
      <c r="D251" s="57"/>
      <c r="E251" s="57"/>
      <c r="F251" s="57"/>
      <c r="G251" s="58"/>
      <c r="H251" s="65"/>
      <c r="I251" s="65">
        <v>0</v>
      </c>
      <c r="J251" s="65"/>
      <c r="K251" s="38"/>
    </row>
    <row r="252" spans="1:11" ht="12.75">
      <c r="A252" s="51" t="s">
        <v>13</v>
      </c>
      <c r="B252" s="52" t="s">
        <v>213</v>
      </c>
      <c r="C252" s="51"/>
      <c r="D252" s="53">
        <v>11</v>
      </c>
      <c r="E252" s="53" t="s">
        <v>122</v>
      </c>
      <c r="F252" s="53"/>
      <c r="G252" s="54"/>
      <c r="H252" s="55">
        <f>H253</f>
        <v>4612300</v>
      </c>
      <c r="I252" s="37">
        <f>I256+I284+I292</f>
        <v>626829.6</v>
      </c>
      <c r="J252" s="37">
        <f>J253</f>
        <v>71198.913</v>
      </c>
      <c r="K252" s="38" t="str">
        <f>"Выполнение "&amp;ROUND(J252/I252*100,1)&amp;" %"</f>
        <v>Выполнение 11,4 %</v>
      </c>
    </row>
    <row r="253" spans="1:11" ht="12.75">
      <c r="A253" s="51"/>
      <c r="B253" s="52"/>
      <c r="C253" s="51"/>
      <c r="D253" s="53"/>
      <c r="E253" s="53"/>
      <c r="F253" s="53"/>
      <c r="G253" s="54"/>
      <c r="H253" s="55">
        <v>4612300</v>
      </c>
      <c r="I253" s="37">
        <f>I252</f>
        <v>626829.6</v>
      </c>
      <c r="J253" s="37">
        <f>J257+J285+J293</f>
        <v>71198.913</v>
      </c>
      <c r="K253" s="40"/>
    </row>
    <row r="254" spans="1:11" ht="12.75">
      <c r="A254" s="51"/>
      <c r="B254" s="52"/>
      <c r="C254" s="51"/>
      <c r="D254" s="53"/>
      <c r="E254" s="53"/>
      <c r="F254" s="53"/>
      <c r="G254" s="54"/>
      <c r="H254" s="55">
        <v>0</v>
      </c>
      <c r="I254" s="55">
        <v>0</v>
      </c>
      <c r="J254" s="37">
        <v>0</v>
      </c>
      <c r="K254" s="40"/>
    </row>
    <row r="255" spans="1:11" ht="12.75">
      <c r="A255" s="51"/>
      <c r="B255" s="52"/>
      <c r="C255" s="51"/>
      <c r="D255" s="53"/>
      <c r="E255" s="53"/>
      <c r="F255" s="53"/>
      <c r="G255" s="54"/>
      <c r="H255" s="55">
        <v>0</v>
      </c>
      <c r="I255" s="55">
        <v>0</v>
      </c>
      <c r="J255" s="37">
        <v>0</v>
      </c>
      <c r="K255" s="40"/>
    </row>
    <row r="256" spans="1:11" ht="76.5">
      <c r="A256" s="51" t="s">
        <v>214</v>
      </c>
      <c r="B256" s="52" t="s">
        <v>215</v>
      </c>
      <c r="C256" s="51"/>
      <c r="D256" s="51">
        <v>11</v>
      </c>
      <c r="E256" s="53"/>
      <c r="F256" s="53"/>
      <c r="G256" s="54"/>
      <c r="H256" s="55" t="s">
        <v>156</v>
      </c>
      <c r="I256" s="37">
        <v>350829.6</v>
      </c>
      <c r="J256" s="37">
        <v>0</v>
      </c>
      <c r="K256" s="38" t="s">
        <v>123</v>
      </c>
    </row>
    <row r="257" spans="1:11" ht="16.5">
      <c r="A257" s="51"/>
      <c r="B257" s="52" t="s">
        <v>216</v>
      </c>
      <c r="C257" s="51" t="s">
        <v>2</v>
      </c>
      <c r="D257" s="53"/>
      <c r="E257" s="53"/>
      <c r="F257" s="53"/>
      <c r="G257" s="54"/>
      <c r="H257" s="55" t="s">
        <v>156</v>
      </c>
      <c r="I257" s="37">
        <v>350829.6</v>
      </c>
      <c r="J257" s="37">
        <v>0</v>
      </c>
      <c r="K257" s="83"/>
    </row>
    <row r="258" spans="1:11" ht="12.75">
      <c r="A258" s="51"/>
      <c r="B258" s="52"/>
      <c r="C258" s="51"/>
      <c r="D258" s="53"/>
      <c r="E258" s="53"/>
      <c r="F258" s="53"/>
      <c r="G258" s="54"/>
      <c r="H258" s="55">
        <v>0</v>
      </c>
      <c r="I258" s="55">
        <v>0</v>
      </c>
      <c r="J258" s="37">
        <v>0</v>
      </c>
      <c r="K258" s="38"/>
    </row>
    <row r="259" spans="1:11" ht="12.75">
      <c r="A259" s="51"/>
      <c r="B259" s="52"/>
      <c r="C259" s="51"/>
      <c r="D259" s="53"/>
      <c r="E259" s="53"/>
      <c r="F259" s="53"/>
      <c r="G259" s="54"/>
      <c r="H259" s="55">
        <v>0</v>
      </c>
      <c r="I259" s="55">
        <v>0</v>
      </c>
      <c r="J259" s="37">
        <v>0</v>
      </c>
      <c r="K259" s="38"/>
    </row>
    <row r="260" spans="1:11" ht="12.75">
      <c r="A260" s="71"/>
      <c r="B260" s="42" t="s">
        <v>217</v>
      </c>
      <c r="C260" s="56"/>
      <c r="D260" s="57">
        <v>11</v>
      </c>
      <c r="E260" s="72"/>
      <c r="F260" s="72"/>
      <c r="G260" s="73"/>
      <c r="H260" s="37">
        <f>H261</f>
        <v>481734</v>
      </c>
      <c r="I260" s="37">
        <f>I261</f>
        <v>350282.1</v>
      </c>
      <c r="J260" s="37">
        <f>J261</f>
        <v>0</v>
      </c>
      <c r="K260" s="38" t="str">
        <f>"Уровень контрактования "&amp;ROUND(I260/I256*100,1)&amp;" %"</f>
        <v>Уровень контрактования 99,8 %</v>
      </c>
    </row>
    <row r="261" spans="1:11" ht="12.75">
      <c r="A261" s="71"/>
      <c r="B261" s="42"/>
      <c r="C261" s="56" t="s">
        <v>2</v>
      </c>
      <c r="D261" s="57"/>
      <c r="E261" s="72"/>
      <c r="F261" s="72"/>
      <c r="G261" s="73"/>
      <c r="H261" s="37">
        <f>SUM(H264:H279)/2</f>
        <v>481734</v>
      </c>
      <c r="I261" s="37">
        <f>SUM(I264:I279)/2</f>
        <v>350282.1</v>
      </c>
      <c r="J261" s="37">
        <f>SUM(J264:J279)/2</f>
        <v>0</v>
      </c>
      <c r="K261" s="38"/>
    </row>
    <row r="262" spans="1:11" ht="12.75">
      <c r="A262" s="71"/>
      <c r="B262" s="42"/>
      <c r="C262" s="56"/>
      <c r="D262" s="57"/>
      <c r="E262" s="72"/>
      <c r="F262" s="72"/>
      <c r="G262" s="73"/>
      <c r="H262" s="65">
        <v>0</v>
      </c>
      <c r="I262" s="65">
        <v>0</v>
      </c>
      <c r="J262" s="65">
        <v>0</v>
      </c>
      <c r="K262" s="38"/>
    </row>
    <row r="263" spans="1:11" ht="12.75">
      <c r="A263" s="71"/>
      <c r="B263" s="42"/>
      <c r="C263" s="56"/>
      <c r="D263" s="57"/>
      <c r="E263" s="72"/>
      <c r="F263" s="72"/>
      <c r="G263" s="73"/>
      <c r="H263" s="65">
        <v>0</v>
      </c>
      <c r="I263" s="65">
        <v>0</v>
      </c>
      <c r="J263" s="65">
        <v>0</v>
      </c>
      <c r="K263" s="38"/>
    </row>
    <row r="264" spans="1:11" ht="102">
      <c r="A264" s="60" t="s">
        <v>218</v>
      </c>
      <c r="B264" s="61" t="s">
        <v>219</v>
      </c>
      <c r="C264" s="60"/>
      <c r="D264" s="62">
        <v>11</v>
      </c>
      <c r="E264" s="62" t="s">
        <v>220</v>
      </c>
      <c r="F264" s="62">
        <v>2017</v>
      </c>
      <c r="G264" s="58"/>
      <c r="H264" s="50">
        <v>94600</v>
      </c>
      <c r="I264" s="50">
        <v>94600</v>
      </c>
      <c r="J264" s="50">
        <v>0</v>
      </c>
      <c r="K264" s="64" t="s">
        <v>123</v>
      </c>
    </row>
    <row r="265" spans="1:11" ht="12.75">
      <c r="A265" s="60"/>
      <c r="B265" s="42"/>
      <c r="C265" s="60" t="s">
        <v>2</v>
      </c>
      <c r="D265" s="62"/>
      <c r="E265" s="57"/>
      <c r="F265" s="57"/>
      <c r="G265" s="58"/>
      <c r="H265" s="50">
        <v>94600</v>
      </c>
      <c r="I265" s="50">
        <v>94600</v>
      </c>
      <c r="J265" s="50">
        <v>0</v>
      </c>
      <c r="K265" s="64"/>
    </row>
    <row r="266" spans="1:11" ht="12.75">
      <c r="A266" s="60"/>
      <c r="B266" s="42"/>
      <c r="C266" s="56"/>
      <c r="D266" s="57"/>
      <c r="E266" s="57"/>
      <c r="F266" s="57"/>
      <c r="G266" s="58"/>
      <c r="H266" s="50">
        <v>0</v>
      </c>
      <c r="I266" s="50">
        <v>0</v>
      </c>
      <c r="J266" s="50">
        <v>0</v>
      </c>
      <c r="K266" s="38"/>
    </row>
    <row r="267" spans="1:11" ht="12.75">
      <c r="A267" s="60"/>
      <c r="B267" s="42"/>
      <c r="C267" s="56"/>
      <c r="D267" s="57"/>
      <c r="E267" s="57"/>
      <c r="F267" s="57"/>
      <c r="G267" s="58"/>
      <c r="H267" s="50">
        <v>0</v>
      </c>
      <c r="I267" s="50">
        <v>0</v>
      </c>
      <c r="J267" s="50">
        <v>0</v>
      </c>
      <c r="K267" s="38"/>
    </row>
    <row r="268" spans="1:11" ht="63.75">
      <c r="A268" s="60" t="s">
        <v>221</v>
      </c>
      <c r="B268" s="61" t="s">
        <v>222</v>
      </c>
      <c r="C268" s="60"/>
      <c r="D268" s="62">
        <v>11</v>
      </c>
      <c r="E268" s="62" t="s">
        <v>223</v>
      </c>
      <c r="F268" s="62">
        <v>2017</v>
      </c>
      <c r="G268" s="58"/>
      <c r="H268" s="50">
        <v>184434</v>
      </c>
      <c r="I268" s="50">
        <v>119882.1</v>
      </c>
      <c r="J268" s="50">
        <v>0</v>
      </c>
      <c r="K268" s="64" t="s">
        <v>123</v>
      </c>
    </row>
    <row r="269" spans="1:11" ht="12.75">
      <c r="A269" s="60"/>
      <c r="B269" s="42"/>
      <c r="C269" s="60" t="s">
        <v>2</v>
      </c>
      <c r="D269" s="62"/>
      <c r="E269" s="62"/>
      <c r="F269" s="62"/>
      <c r="G269" s="58"/>
      <c r="H269" s="50">
        <v>184434</v>
      </c>
      <c r="I269" s="50">
        <v>119882.1</v>
      </c>
      <c r="J269" s="50">
        <v>0</v>
      </c>
      <c r="K269" s="64"/>
    </row>
    <row r="270" spans="1:11" ht="12.75">
      <c r="A270" s="60"/>
      <c r="B270" s="42"/>
      <c r="C270" s="60"/>
      <c r="D270" s="62"/>
      <c r="E270" s="62"/>
      <c r="F270" s="62"/>
      <c r="G270" s="58"/>
      <c r="H270" s="50">
        <v>0</v>
      </c>
      <c r="I270" s="50">
        <v>0</v>
      </c>
      <c r="J270" s="50">
        <v>0</v>
      </c>
      <c r="K270" s="38"/>
    </row>
    <row r="271" spans="1:11" ht="12.75">
      <c r="A271" s="60"/>
      <c r="B271" s="42"/>
      <c r="C271" s="56"/>
      <c r="D271" s="57"/>
      <c r="E271" s="57"/>
      <c r="F271" s="57"/>
      <c r="G271" s="58"/>
      <c r="H271" s="50">
        <v>0</v>
      </c>
      <c r="I271" s="50">
        <v>0</v>
      </c>
      <c r="J271" s="50">
        <v>0</v>
      </c>
      <c r="K271" s="38"/>
    </row>
    <row r="272" spans="1:11" ht="63.75">
      <c r="A272" s="60" t="s">
        <v>224</v>
      </c>
      <c r="B272" s="61" t="s">
        <v>225</v>
      </c>
      <c r="C272" s="60"/>
      <c r="D272" s="62">
        <v>11</v>
      </c>
      <c r="E272" s="62" t="s">
        <v>226</v>
      </c>
      <c r="F272" s="62">
        <v>2016</v>
      </c>
      <c r="G272" s="58"/>
      <c r="H272" s="50">
        <v>111500</v>
      </c>
      <c r="I272" s="50">
        <v>44600</v>
      </c>
      <c r="J272" s="50">
        <v>0</v>
      </c>
      <c r="K272" s="64" t="s">
        <v>123</v>
      </c>
    </row>
    <row r="273" spans="1:11" ht="12.75">
      <c r="A273" s="60"/>
      <c r="B273" s="42"/>
      <c r="C273" s="60" t="s">
        <v>2</v>
      </c>
      <c r="D273" s="62"/>
      <c r="E273" s="57"/>
      <c r="F273" s="57"/>
      <c r="G273" s="58"/>
      <c r="H273" s="50">
        <v>111500</v>
      </c>
      <c r="I273" s="50">
        <v>44600</v>
      </c>
      <c r="J273" s="50">
        <v>0</v>
      </c>
      <c r="K273" s="64"/>
    </row>
    <row r="274" spans="1:11" ht="12.75">
      <c r="A274" s="60"/>
      <c r="B274" s="42"/>
      <c r="C274" s="56"/>
      <c r="D274" s="57"/>
      <c r="E274" s="57"/>
      <c r="F274" s="57"/>
      <c r="G274" s="58"/>
      <c r="H274" s="50">
        <v>0</v>
      </c>
      <c r="I274" s="50">
        <v>0</v>
      </c>
      <c r="J274" s="50">
        <v>0</v>
      </c>
      <c r="K274" s="38"/>
    </row>
    <row r="275" spans="1:11" ht="12.75">
      <c r="A275" s="60"/>
      <c r="B275" s="42"/>
      <c r="C275" s="56"/>
      <c r="D275" s="57"/>
      <c r="E275" s="57"/>
      <c r="F275" s="57"/>
      <c r="G275" s="58"/>
      <c r="H275" s="50">
        <v>0</v>
      </c>
      <c r="I275" s="50">
        <v>0</v>
      </c>
      <c r="J275" s="50">
        <v>0</v>
      </c>
      <c r="K275" s="38"/>
    </row>
    <row r="276" spans="1:11" ht="89.25">
      <c r="A276" s="60" t="s">
        <v>227</v>
      </c>
      <c r="B276" s="61" t="s">
        <v>228</v>
      </c>
      <c r="C276" s="60"/>
      <c r="D276" s="62">
        <v>11</v>
      </c>
      <c r="E276" s="62" t="s">
        <v>229</v>
      </c>
      <c r="F276" s="62">
        <v>2017</v>
      </c>
      <c r="G276" s="58"/>
      <c r="H276" s="50">
        <v>91200</v>
      </c>
      <c r="I276" s="50">
        <v>91200</v>
      </c>
      <c r="J276" s="50">
        <v>0</v>
      </c>
      <c r="K276" s="64" t="s">
        <v>123</v>
      </c>
    </row>
    <row r="277" spans="1:11" ht="12.75">
      <c r="A277" s="60"/>
      <c r="B277" s="42"/>
      <c r="C277" s="60" t="s">
        <v>2</v>
      </c>
      <c r="D277" s="62"/>
      <c r="E277" s="62"/>
      <c r="F277" s="62"/>
      <c r="G277" s="58"/>
      <c r="H277" s="50">
        <v>91200</v>
      </c>
      <c r="I277" s="50">
        <v>91200</v>
      </c>
      <c r="J277" s="50">
        <v>0</v>
      </c>
      <c r="K277" s="64"/>
    </row>
    <row r="278" spans="1:11" ht="12.75">
      <c r="A278" s="60"/>
      <c r="B278" s="42"/>
      <c r="C278" s="56"/>
      <c r="D278" s="57"/>
      <c r="E278" s="57"/>
      <c r="F278" s="57"/>
      <c r="G278" s="58"/>
      <c r="H278" s="50">
        <v>0</v>
      </c>
      <c r="I278" s="50">
        <v>0</v>
      </c>
      <c r="J278" s="50">
        <v>0</v>
      </c>
      <c r="K278" s="38"/>
    </row>
    <row r="279" spans="1:11" ht="12.75">
      <c r="A279" s="60"/>
      <c r="B279" s="42"/>
      <c r="C279" s="56"/>
      <c r="D279" s="57"/>
      <c r="E279" s="57"/>
      <c r="F279" s="57"/>
      <c r="G279" s="58"/>
      <c r="H279" s="50">
        <v>0</v>
      </c>
      <c r="I279" s="50">
        <v>0</v>
      </c>
      <c r="J279" s="50">
        <v>0</v>
      </c>
      <c r="K279" s="38"/>
    </row>
    <row r="280" spans="1:11" ht="12.75">
      <c r="A280" s="60"/>
      <c r="B280" s="42" t="s">
        <v>119</v>
      </c>
      <c r="C280" s="56"/>
      <c r="D280" s="57"/>
      <c r="E280" s="57"/>
      <c r="F280" s="57"/>
      <c r="G280" s="58"/>
      <c r="H280" s="50"/>
      <c r="I280" s="37">
        <f>I281</f>
        <v>547.5</v>
      </c>
      <c r="J280" s="50"/>
      <c r="K280" s="38"/>
    </row>
    <row r="281" spans="1:11" ht="12.75">
      <c r="A281" s="60"/>
      <c r="B281" s="42"/>
      <c r="C281" s="56" t="s">
        <v>2</v>
      </c>
      <c r="D281" s="57"/>
      <c r="E281" s="57"/>
      <c r="F281" s="57"/>
      <c r="G281" s="58"/>
      <c r="H281" s="50"/>
      <c r="I281" s="37">
        <f>I256-I260</f>
        <v>547.5</v>
      </c>
      <c r="J281" s="50"/>
      <c r="K281" s="38"/>
    </row>
    <row r="282" spans="1:11" ht="12.75">
      <c r="A282" s="60"/>
      <c r="B282" s="42"/>
      <c r="C282" s="56"/>
      <c r="D282" s="57"/>
      <c r="E282" s="57"/>
      <c r="F282" s="57"/>
      <c r="G282" s="58"/>
      <c r="H282" s="50"/>
      <c r="I282" s="37">
        <v>0</v>
      </c>
      <c r="J282" s="50"/>
      <c r="K282" s="38"/>
    </row>
    <row r="283" spans="1:11" ht="12.75">
      <c r="A283" s="60"/>
      <c r="B283" s="42"/>
      <c r="C283" s="56"/>
      <c r="D283" s="57"/>
      <c r="E283" s="57"/>
      <c r="F283" s="57"/>
      <c r="G283" s="58"/>
      <c r="H283" s="50"/>
      <c r="I283" s="37">
        <v>0</v>
      </c>
      <c r="J283" s="50"/>
      <c r="K283" s="38"/>
    </row>
    <row r="284" spans="1:11" ht="63.75">
      <c r="A284" s="51" t="s">
        <v>230</v>
      </c>
      <c r="B284" s="52" t="s">
        <v>231</v>
      </c>
      <c r="C284" s="51"/>
      <c r="D284" s="53">
        <v>11</v>
      </c>
      <c r="E284" s="53"/>
      <c r="F284" s="53"/>
      <c r="G284" s="54"/>
      <c r="H284" s="55"/>
      <c r="I284" s="37">
        <v>266000</v>
      </c>
      <c r="J284" s="37">
        <v>69594.646</v>
      </c>
      <c r="K284" s="38" t="str">
        <f>"Выполнение "&amp;ROUND(J284/I284*100,1)&amp;" %"</f>
        <v>Выполнение 26,2 %</v>
      </c>
    </row>
    <row r="285" spans="1:11" ht="16.5">
      <c r="A285" s="51"/>
      <c r="B285" s="52" t="s">
        <v>232</v>
      </c>
      <c r="C285" s="51" t="s">
        <v>56</v>
      </c>
      <c r="D285" s="53"/>
      <c r="E285" s="53"/>
      <c r="F285" s="53"/>
      <c r="G285" s="54"/>
      <c r="H285" s="55"/>
      <c r="I285" s="37">
        <v>266000</v>
      </c>
      <c r="J285" s="37">
        <v>69594.646</v>
      </c>
      <c r="K285" s="83"/>
    </row>
    <row r="286" spans="1:11" ht="12.75">
      <c r="A286" s="51"/>
      <c r="B286" s="52"/>
      <c r="C286" s="51"/>
      <c r="D286" s="53"/>
      <c r="E286" s="53"/>
      <c r="F286" s="53"/>
      <c r="G286" s="54"/>
      <c r="H286" s="55"/>
      <c r="I286" s="55">
        <v>0</v>
      </c>
      <c r="J286" s="37">
        <v>0</v>
      </c>
      <c r="K286" s="38"/>
    </row>
    <row r="287" spans="1:11" ht="12.75">
      <c r="A287" s="51"/>
      <c r="B287" s="52"/>
      <c r="C287" s="51"/>
      <c r="D287" s="53"/>
      <c r="E287" s="53"/>
      <c r="F287" s="53"/>
      <c r="G287" s="54"/>
      <c r="H287" s="55"/>
      <c r="I287" s="55">
        <v>0</v>
      </c>
      <c r="J287" s="37">
        <v>0</v>
      </c>
      <c r="K287" s="38"/>
    </row>
    <row r="288" spans="1:11" ht="12.75">
      <c r="A288" s="71"/>
      <c r="B288" s="42" t="s">
        <v>120</v>
      </c>
      <c r="C288" s="56"/>
      <c r="D288" s="57">
        <v>11</v>
      </c>
      <c r="E288" s="57">
        <v>2017</v>
      </c>
      <c r="F288" s="72"/>
      <c r="G288" s="73"/>
      <c r="H288" s="84"/>
      <c r="I288" s="37">
        <f>I284</f>
        <v>266000</v>
      </c>
      <c r="J288" s="37">
        <v>69594.646</v>
      </c>
      <c r="K288" s="40"/>
    </row>
    <row r="289" spans="1:11" ht="12.75">
      <c r="A289" s="71"/>
      <c r="B289" s="42"/>
      <c r="C289" s="56" t="s">
        <v>56</v>
      </c>
      <c r="D289" s="57"/>
      <c r="E289" s="57"/>
      <c r="F289" s="72"/>
      <c r="G289" s="73"/>
      <c r="H289" s="85"/>
      <c r="I289" s="37">
        <f>I285</f>
        <v>266000</v>
      </c>
      <c r="J289" s="37">
        <v>69594.646</v>
      </c>
      <c r="K289" s="40"/>
    </row>
    <row r="290" spans="1:11" ht="12.75">
      <c r="A290" s="71"/>
      <c r="B290" s="42"/>
      <c r="C290" s="56"/>
      <c r="D290" s="57"/>
      <c r="E290" s="57"/>
      <c r="F290" s="72"/>
      <c r="G290" s="73"/>
      <c r="H290" s="85"/>
      <c r="I290" s="37">
        <v>0</v>
      </c>
      <c r="J290" s="37">
        <v>0</v>
      </c>
      <c r="K290" s="40"/>
    </row>
    <row r="291" spans="1:11" ht="12.75">
      <c r="A291" s="71"/>
      <c r="B291" s="42"/>
      <c r="C291" s="56"/>
      <c r="D291" s="57"/>
      <c r="E291" s="57"/>
      <c r="F291" s="72"/>
      <c r="G291" s="73"/>
      <c r="H291" s="85"/>
      <c r="I291" s="37">
        <v>0</v>
      </c>
      <c r="J291" s="37">
        <v>0</v>
      </c>
      <c r="K291" s="40"/>
    </row>
    <row r="292" spans="1:11" ht="12.75">
      <c r="A292" s="51" t="s">
        <v>233</v>
      </c>
      <c r="B292" s="52" t="s">
        <v>234</v>
      </c>
      <c r="C292" s="51"/>
      <c r="D292" s="53">
        <v>11</v>
      </c>
      <c r="E292" s="53"/>
      <c r="F292" s="53"/>
      <c r="G292" s="54"/>
      <c r="H292" s="55"/>
      <c r="I292" s="37">
        <v>10000</v>
      </c>
      <c r="J292" s="37">
        <v>1604.267</v>
      </c>
      <c r="K292" s="38" t="str">
        <f>"Выполнение "&amp;ROUND(J292/I292*100,1)&amp;" %"</f>
        <v>Выполнение 16 %</v>
      </c>
    </row>
    <row r="293" spans="1:11" ht="16.5">
      <c r="A293" s="51"/>
      <c r="B293" s="52" t="s">
        <v>235</v>
      </c>
      <c r="C293" s="51" t="s">
        <v>0</v>
      </c>
      <c r="D293" s="53"/>
      <c r="E293" s="53"/>
      <c r="F293" s="53"/>
      <c r="G293" s="54"/>
      <c r="H293" s="55"/>
      <c r="I293" s="37">
        <v>10000</v>
      </c>
      <c r="J293" s="37">
        <v>1604.267</v>
      </c>
      <c r="K293" s="83"/>
    </row>
    <row r="294" spans="1:11" ht="12.75">
      <c r="A294" s="51"/>
      <c r="B294" s="52"/>
      <c r="C294" s="51"/>
      <c r="D294" s="53"/>
      <c r="E294" s="53"/>
      <c r="F294" s="53"/>
      <c r="G294" s="54"/>
      <c r="H294" s="55"/>
      <c r="I294" s="55">
        <v>0</v>
      </c>
      <c r="J294" s="37">
        <v>0</v>
      </c>
      <c r="K294" s="38"/>
    </row>
    <row r="295" spans="1:11" ht="12.75">
      <c r="A295" s="51"/>
      <c r="B295" s="52"/>
      <c r="C295" s="51"/>
      <c r="D295" s="53"/>
      <c r="E295" s="53"/>
      <c r="F295" s="53"/>
      <c r="G295" s="54"/>
      <c r="H295" s="55"/>
      <c r="I295" s="55">
        <v>0</v>
      </c>
      <c r="J295" s="37">
        <v>0</v>
      </c>
      <c r="K295" s="38"/>
    </row>
    <row r="296" spans="1:11" ht="12.75">
      <c r="A296" s="71"/>
      <c r="B296" s="42" t="s">
        <v>120</v>
      </c>
      <c r="C296" s="56"/>
      <c r="D296" s="57">
        <v>11</v>
      </c>
      <c r="E296" s="57">
        <v>2017</v>
      </c>
      <c r="F296" s="72"/>
      <c r="G296" s="73"/>
      <c r="H296" s="84"/>
      <c r="I296" s="37">
        <v>10000</v>
      </c>
      <c r="J296" s="37">
        <v>1604.267</v>
      </c>
      <c r="K296" s="40"/>
    </row>
    <row r="297" spans="1:11" ht="12.75">
      <c r="A297" s="71"/>
      <c r="B297" s="42"/>
      <c r="C297" s="56" t="s">
        <v>0</v>
      </c>
      <c r="D297" s="57"/>
      <c r="E297" s="57"/>
      <c r="F297" s="72"/>
      <c r="G297" s="73"/>
      <c r="H297" s="85"/>
      <c r="I297" s="37">
        <v>10000</v>
      </c>
      <c r="J297" s="37">
        <v>1604.267</v>
      </c>
      <c r="K297" s="40"/>
    </row>
    <row r="298" spans="1:11" ht="12.75">
      <c r="A298" s="71"/>
      <c r="B298" s="42"/>
      <c r="C298" s="56"/>
      <c r="D298" s="57"/>
      <c r="E298" s="57"/>
      <c r="F298" s="72"/>
      <c r="G298" s="73"/>
      <c r="H298" s="85"/>
      <c r="I298" s="37">
        <v>0</v>
      </c>
      <c r="J298" s="37">
        <v>0</v>
      </c>
      <c r="K298" s="40"/>
    </row>
    <row r="299" spans="1:11" ht="12.75">
      <c r="A299" s="71"/>
      <c r="B299" s="74"/>
      <c r="C299" s="71"/>
      <c r="D299" s="72"/>
      <c r="E299" s="72"/>
      <c r="F299" s="72"/>
      <c r="G299" s="73"/>
      <c r="H299" s="85"/>
      <c r="I299" s="37">
        <v>0</v>
      </c>
      <c r="J299" s="37">
        <v>0</v>
      </c>
      <c r="K299" s="40"/>
    </row>
    <row r="300" spans="1:11" ht="63.75">
      <c r="A300" s="51" t="s">
        <v>14</v>
      </c>
      <c r="B300" s="52" t="s">
        <v>236</v>
      </c>
      <c r="C300" s="51"/>
      <c r="D300" s="53" t="s">
        <v>237</v>
      </c>
      <c r="E300" s="53" t="s">
        <v>122</v>
      </c>
      <c r="F300" s="53"/>
      <c r="G300" s="54"/>
      <c r="H300" s="55">
        <f>H301</f>
        <v>6216400</v>
      </c>
      <c r="I300" s="37">
        <f>I301</f>
        <v>370461</v>
      </c>
      <c r="J300" s="37">
        <f>J301</f>
        <v>0</v>
      </c>
      <c r="K300" s="38" t="str">
        <f>"Выполнение "&amp;ROUND(J300/I300*100,1)&amp;" %"</f>
        <v>Выполнение 0 %</v>
      </c>
    </row>
    <row r="301" spans="1:11" ht="12.75">
      <c r="A301" s="51"/>
      <c r="B301" s="52"/>
      <c r="C301" s="51"/>
      <c r="D301" s="53"/>
      <c r="E301" s="53"/>
      <c r="F301" s="53"/>
      <c r="G301" s="54"/>
      <c r="H301" s="55">
        <v>6216400</v>
      </c>
      <c r="I301" s="37">
        <f>I304+I316+I328+I340</f>
        <v>370461</v>
      </c>
      <c r="J301" s="37">
        <f>J304+J316+J328+J340</f>
        <v>0</v>
      </c>
      <c r="K301" s="40"/>
    </row>
    <row r="302" spans="1:11" ht="12.75">
      <c r="A302" s="51"/>
      <c r="B302" s="52"/>
      <c r="C302" s="51"/>
      <c r="D302" s="53"/>
      <c r="E302" s="53"/>
      <c r="F302" s="53"/>
      <c r="G302" s="54"/>
      <c r="H302" s="55">
        <v>0</v>
      </c>
      <c r="I302" s="55">
        <v>0</v>
      </c>
      <c r="J302" s="37">
        <v>0</v>
      </c>
      <c r="K302" s="40"/>
    </row>
    <row r="303" spans="1:11" ht="12.75">
      <c r="A303" s="51"/>
      <c r="B303" s="52"/>
      <c r="C303" s="51"/>
      <c r="D303" s="53"/>
      <c r="E303" s="53"/>
      <c r="F303" s="53"/>
      <c r="G303" s="54"/>
      <c r="H303" s="55">
        <v>0</v>
      </c>
      <c r="I303" s="55">
        <v>0</v>
      </c>
      <c r="J303" s="37">
        <v>0</v>
      </c>
      <c r="K303" s="40"/>
    </row>
    <row r="304" spans="1:11" ht="38.25">
      <c r="A304" s="51" t="s">
        <v>238</v>
      </c>
      <c r="B304" s="52" t="s">
        <v>239</v>
      </c>
      <c r="C304" s="51"/>
      <c r="D304" s="53">
        <v>1</v>
      </c>
      <c r="E304" s="53"/>
      <c r="F304" s="53"/>
      <c r="G304" s="54"/>
      <c r="H304" s="70" t="s">
        <v>156</v>
      </c>
      <c r="I304" s="65">
        <v>54242.6</v>
      </c>
      <c r="J304" s="65">
        <v>0</v>
      </c>
      <c r="K304" s="38" t="s">
        <v>148</v>
      </c>
    </row>
    <row r="305" spans="1:11" ht="12.75">
      <c r="A305" s="51"/>
      <c r="B305" s="52" t="s">
        <v>240</v>
      </c>
      <c r="C305" s="51">
        <v>244</v>
      </c>
      <c r="D305" s="53"/>
      <c r="E305" s="53"/>
      <c r="F305" s="53"/>
      <c r="G305" s="54"/>
      <c r="H305" s="70" t="s">
        <v>156</v>
      </c>
      <c r="I305" s="65">
        <v>54242.6</v>
      </c>
      <c r="J305" s="65">
        <v>0</v>
      </c>
      <c r="K305" s="38"/>
    </row>
    <row r="306" spans="1:11" ht="12.75">
      <c r="A306" s="51"/>
      <c r="B306" s="52"/>
      <c r="C306" s="51"/>
      <c r="D306" s="53"/>
      <c r="E306" s="53"/>
      <c r="F306" s="53"/>
      <c r="G306" s="54"/>
      <c r="H306" s="70">
        <v>0</v>
      </c>
      <c r="I306" s="70">
        <v>0</v>
      </c>
      <c r="J306" s="65">
        <v>0</v>
      </c>
      <c r="K306" s="38"/>
    </row>
    <row r="307" spans="1:11" ht="12.75">
      <c r="A307" s="51"/>
      <c r="B307" s="52"/>
      <c r="C307" s="51"/>
      <c r="D307" s="53"/>
      <c r="E307" s="53"/>
      <c r="F307" s="53"/>
      <c r="G307" s="54"/>
      <c r="H307" s="70">
        <v>0</v>
      </c>
      <c r="I307" s="70">
        <v>0</v>
      </c>
      <c r="J307" s="65">
        <v>0</v>
      </c>
      <c r="K307" s="38"/>
    </row>
    <row r="308" spans="1:11" ht="12.75">
      <c r="A308" s="60"/>
      <c r="B308" s="42" t="s">
        <v>152</v>
      </c>
      <c r="C308" s="56"/>
      <c r="D308" s="57">
        <v>1</v>
      </c>
      <c r="E308" s="57"/>
      <c r="F308" s="57"/>
      <c r="G308" s="58"/>
      <c r="H308" s="65">
        <v>0</v>
      </c>
      <c r="I308" s="65">
        <v>0</v>
      </c>
      <c r="J308" s="65">
        <v>0</v>
      </c>
      <c r="K308" s="59"/>
    </row>
    <row r="309" spans="1:11" ht="12.75">
      <c r="A309" s="60"/>
      <c r="B309" s="42"/>
      <c r="C309" s="56" t="s">
        <v>2</v>
      </c>
      <c r="D309" s="57"/>
      <c r="E309" s="57"/>
      <c r="F309" s="57"/>
      <c r="G309" s="58"/>
      <c r="H309" s="65">
        <v>0</v>
      </c>
      <c r="I309" s="65">
        <v>0</v>
      </c>
      <c r="J309" s="65">
        <v>0</v>
      </c>
      <c r="K309" s="38"/>
    </row>
    <row r="310" spans="1:11" ht="12.75">
      <c r="A310" s="60"/>
      <c r="B310" s="42"/>
      <c r="C310" s="60"/>
      <c r="D310" s="57"/>
      <c r="E310" s="57"/>
      <c r="F310" s="57"/>
      <c r="G310" s="58"/>
      <c r="H310" s="65">
        <v>0</v>
      </c>
      <c r="I310" s="65">
        <v>0</v>
      </c>
      <c r="J310" s="65">
        <v>0</v>
      </c>
      <c r="K310" s="38"/>
    </row>
    <row r="311" spans="1:11" ht="12.75">
      <c r="A311" s="60"/>
      <c r="B311" s="42"/>
      <c r="C311" s="60"/>
      <c r="D311" s="57"/>
      <c r="E311" s="57"/>
      <c r="F311" s="57"/>
      <c r="G311" s="58"/>
      <c r="H311" s="65">
        <v>0</v>
      </c>
      <c r="I311" s="65">
        <v>0</v>
      </c>
      <c r="J311" s="65">
        <v>0</v>
      </c>
      <c r="K311" s="38"/>
    </row>
    <row r="312" spans="1:11" ht="12.75">
      <c r="A312" s="60"/>
      <c r="B312" s="42" t="s">
        <v>119</v>
      </c>
      <c r="C312" s="56"/>
      <c r="D312" s="57"/>
      <c r="E312" s="57"/>
      <c r="F312" s="57"/>
      <c r="G312" s="58"/>
      <c r="H312" s="65"/>
      <c r="I312" s="65">
        <f>I313</f>
        <v>54242.6</v>
      </c>
      <c r="J312" s="65"/>
      <c r="K312" s="59"/>
    </row>
    <row r="313" spans="1:11" ht="12.75">
      <c r="A313" s="60"/>
      <c r="B313" s="42"/>
      <c r="C313" s="60"/>
      <c r="D313" s="57"/>
      <c r="E313" s="57"/>
      <c r="F313" s="57"/>
      <c r="G313" s="58"/>
      <c r="H313" s="65"/>
      <c r="I313" s="65">
        <f>I304-I308</f>
        <v>54242.6</v>
      </c>
      <c r="J313" s="65"/>
      <c r="K313" s="38"/>
    </row>
    <row r="314" spans="1:11" ht="12.75">
      <c r="A314" s="60"/>
      <c r="B314" s="42"/>
      <c r="C314" s="60"/>
      <c r="D314" s="57"/>
      <c r="E314" s="57"/>
      <c r="F314" s="57"/>
      <c r="G314" s="58"/>
      <c r="H314" s="65"/>
      <c r="I314" s="65">
        <v>0</v>
      </c>
      <c r="J314" s="65"/>
      <c r="K314" s="38"/>
    </row>
    <row r="315" spans="1:11" ht="12.75">
      <c r="A315" s="60"/>
      <c r="B315" s="42"/>
      <c r="C315" s="60"/>
      <c r="D315" s="57"/>
      <c r="E315" s="57"/>
      <c r="F315" s="57"/>
      <c r="G315" s="58"/>
      <c r="H315" s="65"/>
      <c r="I315" s="65">
        <v>0</v>
      </c>
      <c r="J315" s="65"/>
      <c r="K315" s="38"/>
    </row>
    <row r="316" spans="1:11" ht="25.5">
      <c r="A316" s="51" t="s">
        <v>241</v>
      </c>
      <c r="B316" s="52" t="s">
        <v>242</v>
      </c>
      <c r="C316" s="51"/>
      <c r="D316" s="53">
        <v>1</v>
      </c>
      <c r="E316" s="53"/>
      <c r="F316" s="53"/>
      <c r="G316" s="54"/>
      <c r="H316" s="70" t="s">
        <v>156</v>
      </c>
      <c r="I316" s="65">
        <v>9422.3</v>
      </c>
      <c r="J316" s="65">
        <v>0</v>
      </c>
      <c r="K316" s="38" t="s">
        <v>148</v>
      </c>
    </row>
    <row r="317" spans="1:11" ht="18.75">
      <c r="A317" s="51"/>
      <c r="B317" s="52" t="s">
        <v>243</v>
      </c>
      <c r="C317" s="51" t="s">
        <v>2</v>
      </c>
      <c r="D317" s="53"/>
      <c r="E317" s="53"/>
      <c r="F317" s="53"/>
      <c r="G317" s="54"/>
      <c r="H317" s="70" t="s">
        <v>156</v>
      </c>
      <c r="I317" s="65">
        <v>9422.3</v>
      </c>
      <c r="J317" s="65">
        <v>0</v>
      </c>
      <c r="K317" s="86"/>
    </row>
    <row r="318" spans="1:11" ht="12.75">
      <c r="A318" s="51"/>
      <c r="B318" s="52"/>
      <c r="C318" s="51"/>
      <c r="D318" s="87"/>
      <c r="E318" s="87"/>
      <c r="F318" s="87"/>
      <c r="G318" s="88"/>
      <c r="H318" s="70">
        <v>0</v>
      </c>
      <c r="I318" s="70">
        <v>0</v>
      </c>
      <c r="J318" s="65">
        <v>0</v>
      </c>
      <c r="K318" s="59"/>
    </row>
    <row r="319" spans="1:11" ht="12.75">
      <c r="A319" s="51"/>
      <c r="B319" s="52"/>
      <c r="C319" s="51"/>
      <c r="D319" s="87"/>
      <c r="E319" s="87"/>
      <c r="F319" s="87"/>
      <c r="G319" s="88"/>
      <c r="H319" s="70">
        <v>0</v>
      </c>
      <c r="I319" s="70">
        <v>0</v>
      </c>
      <c r="J319" s="65">
        <v>0</v>
      </c>
      <c r="K319" s="38"/>
    </row>
    <row r="320" spans="1:11" ht="12.75">
      <c r="A320" s="60"/>
      <c r="B320" s="42" t="s">
        <v>152</v>
      </c>
      <c r="C320" s="56"/>
      <c r="D320" s="57">
        <v>1</v>
      </c>
      <c r="E320" s="57"/>
      <c r="F320" s="57"/>
      <c r="G320" s="58"/>
      <c r="H320" s="65">
        <v>0</v>
      </c>
      <c r="I320" s="65">
        <v>0</v>
      </c>
      <c r="J320" s="65">
        <v>0</v>
      </c>
      <c r="K320" s="59"/>
    </row>
    <row r="321" spans="1:11" ht="12.75">
      <c r="A321" s="60"/>
      <c r="B321" s="42"/>
      <c r="C321" s="56" t="s">
        <v>2</v>
      </c>
      <c r="D321" s="57"/>
      <c r="E321" s="57"/>
      <c r="F321" s="57"/>
      <c r="G321" s="58"/>
      <c r="H321" s="65">
        <v>0</v>
      </c>
      <c r="I321" s="65">
        <v>0</v>
      </c>
      <c r="J321" s="65">
        <v>0</v>
      </c>
      <c r="K321" s="38"/>
    </row>
    <row r="322" spans="1:11" ht="12.75">
      <c r="A322" s="60"/>
      <c r="B322" s="42"/>
      <c r="C322" s="56"/>
      <c r="D322" s="57"/>
      <c r="E322" s="57"/>
      <c r="F322" s="57"/>
      <c r="G322" s="58"/>
      <c r="H322" s="65">
        <v>0</v>
      </c>
      <c r="I322" s="65">
        <v>0</v>
      </c>
      <c r="J322" s="65">
        <v>0</v>
      </c>
      <c r="K322" s="38"/>
    </row>
    <row r="323" spans="1:11" ht="12.75">
      <c r="A323" s="60"/>
      <c r="B323" s="42"/>
      <c r="C323" s="56"/>
      <c r="D323" s="57"/>
      <c r="E323" s="57"/>
      <c r="F323" s="57"/>
      <c r="G323" s="58"/>
      <c r="H323" s="65">
        <v>0</v>
      </c>
      <c r="I323" s="65">
        <v>0</v>
      </c>
      <c r="J323" s="65">
        <v>0</v>
      </c>
      <c r="K323" s="38"/>
    </row>
    <row r="324" spans="1:11" ht="12.75">
      <c r="A324" s="60"/>
      <c r="B324" s="42" t="s">
        <v>119</v>
      </c>
      <c r="C324" s="60"/>
      <c r="D324" s="60"/>
      <c r="E324" s="62"/>
      <c r="F324" s="62"/>
      <c r="G324" s="58"/>
      <c r="H324" s="66"/>
      <c r="I324" s="65">
        <f>I325</f>
        <v>9422.3</v>
      </c>
      <c r="J324" s="66"/>
      <c r="K324" s="38"/>
    </row>
    <row r="325" spans="1:11" ht="12.75">
      <c r="A325" s="60"/>
      <c r="B325" s="42"/>
      <c r="C325" s="56" t="s">
        <v>2</v>
      </c>
      <c r="D325" s="57"/>
      <c r="E325" s="57"/>
      <c r="F325" s="57"/>
      <c r="G325" s="58"/>
      <c r="H325" s="66"/>
      <c r="I325" s="65">
        <f>I316-I320</f>
        <v>9422.3</v>
      </c>
      <c r="J325" s="66"/>
      <c r="K325" s="38"/>
    </row>
    <row r="326" spans="1:11" ht="12.75">
      <c r="A326" s="60"/>
      <c r="B326" s="42"/>
      <c r="C326" s="56"/>
      <c r="D326" s="57"/>
      <c r="E326" s="57"/>
      <c r="F326" s="57"/>
      <c r="G326" s="58"/>
      <c r="H326" s="66"/>
      <c r="I326" s="65">
        <v>0</v>
      </c>
      <c r="J326" s="66"/>
      <c r="K326" s="38"/>
    </row>
    <row r="327" spans="1:11" ht="12.75">
      <c r="A327" s="60"/>
      <c r="B327" s="42"/>
      <c r="C327" s="56"/>
      <c r="D327" s="57"/>
      <c r="E327" s="57"/>
      <c r="F327" s="57"/>
      <c r="G327" s="58"/>
      <c r="H327" s="66"/>
      <c r="I327" s="65">
        <v>0</v>
      </c>
      <c r="J327" s="66"/>
      <c r="K327" s="38"/>
    </row>
    <row r="328" spans="1:11" ht="25.5">
      <c r="A328" s="51" t="s">
        <v>244</v>
      </c>
      <c r="B328" s="52" t="s">
        <v>245</v>
      </c>
      <c r="C328" s="51"/>
      <c r="D328" s="53" t="s">
        <v>237</v>
      </c>
      <c r="E328" s="53"/>
      <c r="F328" s="53"/>
      <c r="G328" s="54"/>
      <c r="H328" s="70" t="s">
        <v>156</v>
      </c>
      <c r="I328" s="65">
        <v>199074.4</v>
      </c>
      <c r="J328" s="65">
        <v>0</v>
      </c>
      <c r="K328" s="38" t="s">
        <v>148</v>
      </c>
    </row>
    <row r="329" spans="1:11" ht="18.75">
      <c r="A329" s="51"/>
      <c r="B329" s="52" t="s">
        <v>246</v>
      </c>
      <c r="C329" s="51">
        <v>244</v>
      </c>
      <c r="D329" s="53"/>
      <c r="E329" s="53"/>
      <c r="F329" s="53"/>
      <c r="G329" s="54"/>
      <c r="H329" s="70" t="s">
        <v>156</v>
      </c>
      <c r="I329" s="65">
        <v>199074.4</v>
      </c>
      <c r="J329" s="65">
        <v>0</v>
      </c>
      <c r="K329" s="86"/>
    </row>
    <row r="330" spans="1:11" ht="12.75">
      <c r="A330" s="51"/>
      <c r="B330" s="52"/>
      <c r="C330" s="51"/>
      <c r="D330" s="87"/>
      <c r="E330" s="87"/>
      <c r="F330" s="87"/>
      <c r="G330" s="88"/>
      <c r="H330" s="70">
        <v>0</v>
      </c>
      <c r="I330" s="70">
        <v>0</v>
      </c>
      <c r="J330" s="65">
        <v>0</v>
      </c>
      <c r="K330" s="59"/>
    </row>
    <row r="331" spans="1:11" ht="12.75">
      <c r="A331" s="51"/>
      <c r="B331" s="52"/>
      <c r="C331" s="51"/>
      <c r="D331" s="87"/>
      <c r="E331" s="87"/>
      <c r="F331" s="87"/>
      <c r="G331" s="88"/>
      <c r="H331" s="70">
        <v>0</v>
      </c>
      <c r="I331" s="70">
        <v>0</v>
      </c>
      <c r="J331" s="65">
        <v>0</v>
      </c>
      <c r="K331" s="38"/>
    </row>
    <row r="332" spans="1:11" ht="12.75">
      <c r="A332" s="60"/>
      <c r="B332" s="42" t="s">
        <v>152</v>
      </c>
      <c r="C332" s="56"/>
      <c r="D332" s="57" t="s">
        <v>237</v>
      </c>
      <c r="E332" s="57"/>
      <c r="F332" s="57"/>
      <c r="G332" s="58"/>
      <c r="H332" s="65">
        <v>0</v>
      </c>
      <c r="I332" s="65">
        <v>0</v>
      </c>
      <c r="J332" s="65">
        <v>0</v>
      </c>
      <c r="K332" s="38"/>
    </row>
    <row r="333" spans="1:11" ht="12.75">
      <c r="A333" s="60"/>
      <c r="B333" s="42"/>
      <c r="C333" s="56">
        <v>244</v>
      </c>
      <c r="D333" s="57"/>
      <c r="E333" s="57"/>
      <c r="F333" s="57"/>
      <c r="G333" s="58"/>
      <c r="H333" s="65">
        <v>0</v>
      </c>
      <c r="I333" s="65">
        <v>0</v>
      </c>
      <c r="J333" s="65">
        <v>0</v>
      </c>
      <c r="K333" s="59"/>
    </row>
    <row r="334" spans="1:11" ht="12.75">
      <c r="A334" s="60"/>
      <c r="B334" s="42"/>
      <c r="C334" s="56"/>
      <c r="D334" s="57"/>
      <c r="E334" s="57"/>
      <c r="F334" s="57"/>
      <c r="G334" s="58"/>
      <c r="H334" s="65">
        <v>0</v>
      </c>
      <c r="I334" s="65">
        <v>0</v>
      </c>
      <c r="J334" s="65">
        <v>0</v>
      </c>
      <c r="K334" s="38"/>
    </row>
    <row r="335" spans="1:11" ht="12.75">
      <c r="A335" s="60"/>
      <c r="B335" s="42"/>
      <c r="C335" s="56"/>
      <c r="D335" s="57"/>
      <c r="E335" s="57"/>
      <c r="F335" s="57"/>
      <c r="G335" s="58"/>
      <c r="H335" s="65">
        <v>0</v>
      </c>
      <c r="I335" s="65">
        <v>0</v>
      </c>
      <c r="J335" s="65">
        <v>0</v>
      </c>
      <c r="K335" s="59"/>
    </row>
    <row r="336" spans="1:11" ht="12.75">
      <c r="A336" s="60"/>
      <c r="B336" s="42" t="s">
        <v>119</v>
      </c>
      <c r="C336" s="56"/>
      <c r="D336" s="57"/>
      <c r="E336" s="57"/>
      <c r="F336" s="57"/>
      <c r="G336" s="58"/>
      <c r="H336" s="65"/>
      <c r="I336" s="65">
        <f>I337</f>
        <v>199074.4</v>
      </c>
      <c r="J336" s="65"/>
      <c r="K336" s="38"/>
    </row>
    <row r="337" spans="1:11" ht="12.75">
      <c r="A337" s="60"/>
      <c r="B337" s="42"/>
      <c r="C337" s="56">
        <v>244</v>
      </c>
      <c r="D337" s="57"/>
      <c r="E337" s="57"/>
      <c r="F337" s="57"/>
      <c r="G337" s="58"/>
      <c r="H337" s="65"/>
      <c r="I337" s="65">
        <f>I328-I332</f>
        <v>199074.4</v>
      </c>
      <c r="J337" s="65"/>
      <c r="K337" s="38"/>
    </row>
    <row r="338" spans="1:11" ht="12.75">
      <c r="A338" s="60"/>
      <c r="B338" s="42"/>
      <c r="C338" s="56"/>
      <c r="D338" s="57"/>
      <c r="E338" s="57"/>
      <c r="F338" s="57"/>
      <c r="G338" s="58"/>
      <c r="H338" s="65"/>
      <c r="I338" s="65">
        <v>0</v>
      </c>
      <c r="J338" s="65"/>
      <c r="K338" s="38"/>
    </row>
    <row r="339" spans="1:11" ht="12.75">
      <c r="A339" s="60"/>
      <c r="B339" s="42"/>
      <c r="C339" s="56"/>
      <c r="D339" s="57"/>
      <c r="E339" s="57"/>
      <c r="F339" s="57"/>
      <c r="G339" s="58"/>
      <c r="H339" s="65"/>
      <c r="I339" s="65">
        <v>0</v>
      </c>
      <c r="J339" s="65"/>
      <c r="K339" s="38"/>
    </row>
    <row r="340" spans="1:11" ht="38.25">
      <c r="A340" s="51" t="s">
        <v>247</v>
      </c>
      <c r="B340" s="52" t="s">
        <v>248</v>
      </c>
      <c r="C340" s="51"/>
      <c r="D340" s="53" t="s">
        <v>237</v>
      </c>
      <c r="E340" s="53"/>
      <c r="F340" s="53"/>
      <c r="G340" s="54"/>
      <c r="H340" s="70" t="s">
        <v>156</v>
      </c>
      <c r="I340" s="65">
        <v>107721.7</v>
      </c>
      <c r="J340" s="65">
        <v>0</v>
      </c>
      <c r="K340" s="59" t="s">
        <v>249</v>
      </c>
    </row>
    <row r="341" spans="1:11" ht="12.75">
      <c r="A341" s="51"/>
      <c r="B341" s="52" t="s">
        <v>250</v>
      </c>
      <c r="C341" s="51"/>
      <c r="D341" s="53"/>
      <c r="E341" s="53"/>
      <c r="F341" s="53"/>
      <c r="G341" s="54"/>
      <c r="H341" s="70" t="str">
        <f>H340</f>
        <v>не уст.</v>
      </c>
      <c r="I341" s="65">
        <v>107721.7</v>
      </c>
      <c r="J341" s="65">
        <v>0</v>
      </c>
      <c r="K341" s="59"/>
    </row>
    <row r="342" spans="1:11" ht="12.75">
      <c r="A342" s="51"/>
      <c r="B342" s="52"/>
      <c r="C342" s="51"/>
      <c r="D342" s="87"/>
      <c r="E342" s="87"/>
      <c r="F342" s="87"/>
      <c r="G342" s="88"/>
      <c r="H342" s="70">
        <v>0</v>
      </c>
      <c r="I342" s="70">
        <v>0</v>
      </c>
      <c r="J342" s="65">
        <v>0</v>
      </c>
      <c r="K342" s="59"/>
    </row>
    <row r="343" spans="1:11" ht="12.75">
      <c r="A343" s="51"/>
      <c r="B343" s="52"/>
      <c r="C343" s="51"/>
      <c r="D343" s="87"/>
      <c r="E343" s="87"/>
      <c r="F343" s="87"/>
      <c r="G343" s="88"/>
      <c r="H343" s="70">
        <v>0</v>
      </c>
      <c r="I343" s="70">
        <v>0</v>
      </c>
      <c r="J343" s="65">
        <v>0</v>
      </c>
      <c r="K343" s="59"/>
    </row>
    <row r="344" spans="1:11" ht="12.75">
      <c r="A344" s="60"/>
      <c r="B344" s="42" t="s">
        <v>217</v>
      </c>
      <c r="C344" s="56"/>
      <c r="D344" s="57" t="s">
        <v>237</v>
      </c>
      <c r="E344" s="57"/>
      <c r="F344" s="57"/>
      <c r="G344" s="58"/>
      <c r="H344" s="65">
        <f>H348+H352+H356+H360</f>
        <v>234434.8</v>
      </c>
      <c r="I344" s="65">
        <f>I348+I352+I356+I360</f>
        <v>84925.20427</v>
      </c>
      <c r="J344" s="65">
        <f>J345</f>
        <v>0</v>
      </c>
      <c r="K344" s="38" t="str">
        <f>"Уровень контрактования "&amp;ROUND(I344/I340*100,1)&amp;" %"</f>
        <v>Уровень контрактования 78,8 %</v>
      </c>
    </row>
    <row r="345" spans="1:11" ht="12.75">
      <c r="A345" s="60"/>
      <c r="B345" s="42"/>
      <c r="C345" s="56" t="s">
        <v>1</v>
      </c>
      <c r="D345" s="57"/>
      <c r="E345" s="57"/>
      <c r="F345" s="57"/>
      <c r="G345" s="58"/>
      <c r="H345" s="65">
        <f>H344</f>
        <v>234434.8</v>
      </c>
      <c r="I345" s="65">
        <f>I344</f>
        <v>84925.20427</v>
      </c>
      <c r="J345" s="65">
        <f>J348+J352+J356+J360</f>
        <v>0</v>
      </c>
      <c r="K345" s="59"/>
    </row>
    <row r="346" spans="1:11" ht="12.75">
      <c r="A346" s="60"/>
      <c r="B346" s="42"/>
      <c r="C346" s="56"/>
      <c r="D346" s="57"/>
      <c r="E346" s="57"/>
      <c r="F346" s="57"/>
      <c r="G346" s="58"/>
      <c r="H346" s="65">
        <v>0</v>
      </c>
      <c r="I346" s="65">
        <v>0</v>
      </c>
      <c r="J346" s="65">
        <v>0</v>
      </c>
      <c r="K346" s="38"/>
    </row>
    <row r="347" spans="1:11" ht="12.75">
      <c r="A347" s="60"/>
      <c r="B347" s="42"/>
      <c r="C347" s="56"/>
      <c r="D347" s="57"/>
      <c r="E347" s="57"/>
      <c r="F347" s="57"/>
      <c r="G347" s="58"/>
      <c r="H347" s="65">
        <v>0</v>
      </c>
      <c r="I347" s="65">
        <v>0</v>
      </c>
      <c r="J347" s="65">
        <v>0</v>
      </c>
      <c r="K347" s="59"/>
    </row>
    <row r="348" spans="1:11" ht="12.75">
      <c r="A348" s="60" t="s">
        <v>251</v>
      </c>
      <c r="B348" s="61" t="s">
        <v>252</v>
      </c>
      <c r="C348" s="56"/>
      <c r="D348" s="62">
        <v>1.2</v>
      </c>
      <c r="E348" s="62" t="s">
        <v>253</v>
      </c>
      <c r="F348" s="62">
        <v>2016</v>
      </c>
      <c r="G348" s="58"/>
      <c r="H348" s="66">
        <v>57900</v>
      </c>
      <c r="I348" s="66">
        <v>32943.10345</v>
      </c>
      <c r="J348" s="66">
        <v>0</v>
      </c>
      <c r="K348" s="64" t="s">
        <v>249</v>
      </c>
    </row>
    <row r="349" spans="1:11" ht="12.75">
      <c r="A349" s="60"/>
      <c r="B349" s="61"/>
      <c r="C349" s="56" t="s">
        <v>1</v>
      </c>
      <c r="D349" s="62"/>
      <c r="E349" s="62"/>
      <c r="F349" s="62"/>
      <c r="G349" s="58"/>
      <c r="H349" s="66">
        <f>H348</f>
        <v>57900</v>
      </c>
      <c r="I349" s="66">
        <f>I348</f>
        <v>32943.10345</v>
      </c>
      <c r="J349" s="66">
        <f>J348</f>
        <v>0</v>
      </c>
      <c r="K349" s="64"/>
    </row>
    <row r="350" spans="1:11" ht="12.75">
      <c r="A350" s="60"/>
      <c r="B350" s="61"/>
      <c r="C350" s="56"/>
      <c r="D350" s="62"/>
      <c r="E350" s="62"/>
      <c r="F350" s="62"/>
      <c r="G350" s="58"/>
      <c r="H350" s="66">
        <v>0</v>
      </c>
      <c r="I350" s="66">
        <v>0</v>
      </c>
      <c r="J350" s="66">
        <v>0</v>
      </c>
      <c r="K350" s="64"/>
    </row>
    <row r="351" spans="1:11" ht="12.75">
      <c r="A351" s="60"/>
      <c r="B351" s="61"/>
      <c r="C351" s="56"/>
      <c r="D351" s="62"/>
      <c r="E351" s="62"/>
      <c r="F351" s="62"/>
      <c r="G351" s="58"/>
      <c r="H351" s="66">
        <v>0</v>
      </c>
      <c r="I351" s="66">
        <v>0</v>
      </c>
      <c r="J351" s="66">
        <v>0</v>
      </c>
      <c r="K351" s="64"/>
    </row>
    <row r="352" spans="1:11" ht="12.75">
      <c r="A352" s="60" t="s">
        <v>254</v>
      </c>
      <c r="B352" s="61" t="s">
        <v>255</v>
      </c>
      <c r="C352" s="56"/>
      <c r="D352" s="62">
        <v>1.2</v>
      </c>
      <c r="E352" s="62" t="s">
        <v>253</v>
      </c>
      <c r="F352" s="62">
        <v>2016</v>
      </c>
      <c r="G352" s="58"/>
      <c r="H352" s="66">
        <v>23100</v>
      </c>
      <c r="I352" s="66">
        <v>15931.03448</v>
      </c>
      <c r="J352" s="66">
        <v>0</v>
      </c>
      <c r="K352" s="64" t="s">
        <v>249</v>
      </c>
    </row>
    <row r="353" spans="1:11" ht="12.75">
      <c r="A353" s="60"/>
      <c r="B353" s="61"/>
      <c r="C353" s="56" t="s">
        <v>1</v>
      </c>
      <c r="D353" s="62"/>
      <c r="E353" s="62"/>
      <c r="F353" s="62"/>
      <c r="G353" s="58"/>
      <c r="H353" s="66">
        <f>H352</f>
        <v>23100</v>
      </c>
      <c r="I353" s="66">
        <f>I352</f>
        <v>15931.03448</v>
      </c>
      <c r="J353" s="66">
        <v>0</v>
      </c>
      <c r="K353" s="64"/>
    </row>
    <row r="354" spans="1:11" ht="12.75">
      <c r="A354" s="60"/>
      <c r="B354" s="61"/>
      <c r="C354" s="56"/>
      <c r="D354" s="62"/>
      <c r="E354" s="62"/>
      <c r="F354" s="62"/>
      <c r="G354" s="58"/>
      <c r="H354" s="66">
        <v>0</v>
      </c>
      <c r="I354" s="66">
        <v>0</v>
      </c>
      <c r="J354" s="66">
        <v>0</v>
      </c>
      <c r="K354" s="64"/>
    </row>
    <row r="355" spans="1:11" ht="12.75">
      <c r="A355" s="60"/>
      <c r="B355" s="61"/>
      <c r="C355" s="56"/>
      <c r="D355" s="62"/>
      <c r="E355" s="62"/>
      <c r="F355" s="62"/>
      <c r="G355" s="58"/>
      <c r="H355" s="66">
        <v>0</v>
      </c>
      <c r="I355" s="66">
        <v>0</v>
      </c>
      <c r="J355" s="66">
        <v>0</v>
      </c>
      <c r="K355" s="64"/>
    </row>
    <row r="356" spans="1:11" ht="25.5">
      <c r="A356" s="60" t="s">
        <v>256</v>
      </c>
      <c r="B356" s="61" t="s">
        <v>257</v>
      </c>
      <c r="C356" s="56"/>
      <c r="D356" s="62">
        <v>1.2</v>
      </c>
      <c r="E356" s="62" t="s">
        <v>258</v>
      </c>
      <c r="F356" s="62">
        <v>2017</v>
      </c>
      <c r="G356" s="58"/>
      <c r="H356" s="66">
        <v>149950</v>
      </c>
      <c r="I356" s="66">
        <v>34988.66634</v>
      </c>
      <c r="J356" s="66">
        <v>0</v>
      </c>
      <c r="K356" s="64" t="s">
        <v>249</v>
      </c>
    </row>
    <row r="357" spans="1:11" ht="12.75">
      <c r="A357" s="60"/>
      <c r="B357" s="61"/>
      <c r="C357" s="56" t="s">
        <v>1</v>
      </c>
      <c r="D357" s="62"/>
      <c r="E357" s="62"/>
      <c r="F357" s="62"/>
      <c r="G357" s="58"/>
      <c r="H357" s="66">
        <f>H356</f>
        <v>149950</v>
      </c>
      <c r="I357" s="66">
        <f>I356</f>
        <v>34988.66634</v>
      </c>
      <c r="J357" s="66">
        <f>J356</f>
        <v>0</v>
      </c>
      <c r="K357" s="64"/>
    </row>
    <row r="358" spans="1:11" ht="12.75">
      <c r="A358" s="60"/>
      <c r="B358" s="61"/>
      <c r="C358" s="56"/>
      <c r="D358" s="62"/>
      <c r="E358" s="62"/>
      <c r="F358" s="62"/>
      <c r="G358" s="58"/>
      <c r="H358" s="66">
        <v>0</v>
      </c>
      <c r="I358" s="66">
        <v>0</v>
      </c>
      <c r="J358" s="66">
        <v>0</v>
      </c>
      <c r="K358" s="64"/>
    </row>
    <row r="359" spans="1:11" ht="12.75">
      <c r="A359" s="60"/>
      <c r="B359" s="61"/>
      <c r="C359" s="56"/>
      <c r="D359" s="62"/>
      <c r="E359" s="62"/>
      <c r="F359" s="62"/>
      <c r="G359" s="58"/>
      <c r="H359" s="66">
        <v>0</v>
      </c>
      <c r="I359" s="66">
        <v>0</v>
      </c>
      <c r="J359" s="66">
        <v>0</v>
      </c>
      <c r="K359" s="64"/>
    </row>
    <row r="360" spans="1:11" ht="12.75">
      <c r="A360" s="60" t="s">
        <v>259</v>
      </c>
      <c r="B360" s="61" t="s">
        <v>260</v>
      </c>
      <c r="C360" s="56"/>
      <c r="D360" s="62">
        <v>1.2</v>
      </c>
      <c r="E360" s="62" t="s">
        <v>258</v>
      </c>
      <c r="F360" s="62">
        <v>2016</v>
      </c>
      <c r="G360" s="58"/>
      <c r="H360" s="66">
        <v>3484.8</v>
      </c>
      <c r="I360" s="66">
        <v>1062.4</v>
      </c>
      <c r="J360" s="66">
        <v>0</v>
      </c>
      <c r="K360" s="64" t="s">
        <v>249</v>
      </c>
    </row>
    <row r="361" spans="1:11" ht="12.75">
      <c r="A361" s="60"/>
      <c r="B361" s="61"/>
      <c r="C361" s="56" t="s">
        <v>1</v>
      </c>
      <c r="D361" s="62"/>
      <c r="E361" s="62"/>
      <c r="F361" s="62"/>
      <c r="G361" s="58"/>
      <c r="H361" s="66">
        <f>H360</f>
        <v>3484.8</v>
      </c>
      <c r="I361" s="66">
        <f>I360</f>
        <v>1062.4</v>
      </c>
      <c r="J361" s="66">
        <f>J360</f>
        <v>0</v>
      </c>
      <c r="K361" s="64"/>
    </row>
    <row r="362" spans="1:11" ht="12.75">
      <c r="A362" s="60"/>
      <c r="B362" s="61"/>
      <c r="C362" s="56"/>
      <c r="D362" s="62"/>
      <c r="E362" s="62"/>
      <c r="F362" s="62"/>
      <c r="G362" s="58"/>
      <c r="H362" s="66">
        <v>0</v>
      </c>
      <c r="I362" s="66">
        <v>0</v>
      </c>
      <c r="J362" s="66">
        <v>0</v>
      </c>
      <c r="K362" s="64"/>
    </row>
    <row r="363" spans="1:11" ht="12.75">
      <c r="A363" s="60"/>
      <c r="B363" s="61"/>
      <c r="C363" s="56"/>
      <c r="D363" s="62"/>
      <c r="E363" s="62"/>
      <c r="F363" s="62"/>
      <c r="G363" s="58"/>
      <c r="H363" s="66">
        <v>0</v>
      </c>
      <c r="I363" s="66">
        <v>0</v>
      </c>
      <c r="J363" s="66">
        <v>0</v>
      </c>
      <c r="K363" s="64"/>
    </row>
    <row r="364" spans="1:11" ht="12.75">
      <c r="A364" s="60"/>
      <c r="B364" s="61" t="s">
        <v>119</v>
      </c>
      <c r="C364" s="56"/>
      <c r="D364" s="62"/>
      <c r="E364" s="62"/>
      <c r="F364" s="62"/>
      <c r="G364" s="58"/>
      <c r="H364" s="66"/>
      <c r="I364" s="66">
        <v>718.2</v>
      </c>
      <c r="J364" s="66"/>
      <c r="K364" s="64"/>
    </row>
    <row r="365" spans="1:11" ht="12.75">
      <c r="A365" s="60"/>
      <c r="B365" s="61"/>
      <c r="C365" s="56" t="s">
        <v>1</v>
      </c>
      <c r="D365" s="62"/>
      <c r="E365" s="62"/>
      <c r="F365" s="62"/>
      <c r="G365" s="58"/>
      <c r="H365" s="66"/>
      <c r="I365" s="66">
        <v>718.2</v>
      </c>
      <c r="J365" s="66"/>
      <c r="K365" s="64"/>
    </row>
    <row r="366" spans="1:11" ht="12.75">
      <c r="A366" s="60"/>
      <c r="B366" s="61"/>
      <c r="C366" s="56"/>
      <c r="D366" s="62"/>
      <c r="E366" s="62"/>
      <c r="F366" s="62"/>
      <c r="G366" s="58"/>
      <c r="H366" s="66"/>
      <c r="I366" s="66">
        <v>0</v>
      </c>
      <c r="J366" s="66"/>
      <c r="K366" s="64"/>
    </row>
    <row r="367" spans="1:11" ht="12.75">
      <c r="A367" s="60"/>
      <c r="B367" s="61"/>
      <c r="C367" s="56"/>
      <c r="D367" s="62"/>
      <c r="E367" s="62"/>
      <c r="F367" s="62"/>
      <c r="G367" s="58"/>
      <c r="H367" s="66"/>
      <c r="I367" s="66">
        <v>0</v>
      </c>
      <c r="J367" s="66"/>
      <c r="K367" s="64"/>
    </row>
    <row r="368" spans="1:11" ht="12.75">
      <c r="A368" s="89"/>
      <c r="B368" s="42" t="s">
        <v>119</v>
      </c>
      <c r="C368" s="90"/>
      <c r="D368" s="91"/>
      <c r="E368" s="89"/>
      <c r="F368" s="89"/>
      <c r="G368" s="34"/>
      <c r="H368" s="37"/>
      <c r="I368" s="37">
        <f>I341-I344</f>
        <v>22796.495729999995</v>
      </c>
      <c r="J368" s="37"/>
      <c r="K368" s="42"/>
    </row>
    <row r="369" spans="1:11" ht="12.75">
      <c r="A369" s="89"/>
      <c r="B369" s="89"/>
      <c r="C369" s="90" t="s">
        <v>1</v>
      </c>
      <c r="D369" s="91"/>
      <c r="E369" s="89"/>
      <c r="F369" s="89"/>
      <c r="G369" s="34"/>
      <c r="H369" s="37"/>
      <c r="I369" s="37">
        <f>I368</f>
        <v>22796.495729999995</v>
      </c>
      <c r="J369" s="37"/>
      <c r="K369" s="42"/>
    </row>
    <row r="370" spans="1:11" ht="12.75">
      <c r="A370" s="89"/>
      <c r="B370" s="89"/>
      <c r="C370" s="89"/>
      <c r="D370" s="92"/>
      <c r="E370" s="89"/>
      <c r="F370" s="89"/>
      <c r="G370" s="34"/>
      <c r="H370" s="37"/>
      <c r="I370" s="37">
        <v>0</v>
      </c>
      <c r="J370" s="37"/>
      <c r="K370" s="42"/>
    </row>
    <row r="371" spans="1:11" ht="12.75">
      <c r="A371" s="89"/>
      <c r="B371" s="89"/>
      <c r="C371" s="89"/>
      <c r="D371" s="92"/>
      <c r="E371" s="89"/>
      <c r="F371" s="89"/>
      <c r="G371" s="34"/>
      <c r="H371" s="37"/>
      <c r="I371" s="37">
        <v>0</v>
      </c>
      <c r="J371" s="37"/>
      <c r="K371" s="42"/>
    </row>
    <row r="372" spans="1:11" ht="25.5">
      <c r="A372" s="51" t="s">
        <v>15</v>
      </c>
      <c r="B372" s="52" t="s">
        <v>261</v>
      </c>
      <c r="C372" s="51"/>
      <c r="D372" s="53">
        <v>1</v>
      </c>
      <c r="E372" s="53" t="s">
        <v>122</v>
      </c>
      <c r="F372" s="53"/>
      <c r="G372" s="54"/>
      <c r="H372" s="55">
        <f>H373</f>
        <v>3058800</v>
      </c>
      <c r="I372" s="37">
        <f>I373</f>
        <v>10907</v>
      </c>
      <c r="J372" s="37">
        <f>J373</f>
        <v>0</v>
      </c>
      <c r="K372" s="38" t="s">
        <v>148</v>
      </c>
    </row>
    <row r="373" spans="1:11" ht="12.75">
      <c r="A373" s="51"/>
      <c r="B373" s="52"/>
      <c r="C373" s="51"/>
      <c r="D373" s="53"/>
      <c r="E373" s="53"/>
      <c r="F373" s="53"/>
      <c r="G373" s="54"/>
      <c r="H373" s="55">
        <v>3058800</v>
      </c>
      <c r="I373" s="37">
        <f>I376+I388</f>
        <v>10907</v>
      </c>
      <c r="J373" s="37">
        <f>J376+J388</f>
        <v>0</v>
      </c>
      <c r="K373" s="38"/>
    </row>
    <row r="374" spans="1:11" ht="12.75">
      <c r="A374" s="51"/>
      <c r="B374" s="52"/>
      <c r="C374" s="51"/>
      <c r="D374" s="53"/>
      <c r="E374" s="53"/>
      <c r="F374" s="53"/>
      <c r="G374" s="54"/>
      <c r="H374" s="55">
        <v>0</v>
      </c>
      <c r="I374" s="37">
        <v>0</v>
      </c>
      <c r="J374" s="37">
        <v>0</v>
      </c>
      <c r="K374" s="38"/>
    </row>
    <row r="375" spans="1:11" ht="12.75">
      <c r="A375" s="51"/>
      <c r="B375" s="52"/>
      <c r="C375" s="51"/>
      <c r="D375" s="53"/>
      <c r="E375" s="53"/>
      <c r="F375" s="53"/>
      <c r="G375" s="54"/>
      <c r="H375" s="55">
        <v>0</v>
      </c>
      <c r="I375" s="37">
        <v>0</v>
      </c>
      <c r="J375" s="37">
        <v>0</v>
      </c>
      <c r="K375" s="38"/>
    </row>
    <row r="376" spans="1:11" ht="25.5">
      <c r="A376" s="51" t="s">
        <v>262</v>
      </c>
      <c r="B376" s="52" t="s">
        <v>263</v>
      </c>
      <c r="C376" s="51"/>
      <c r="D376" s="53">
        <v>1</v>
      </c>
      <c r="E376" s="53"/>
      <c r="F376" s="53"/>
      <c r="G376" s="54"/>
      <c r="H376" s="55" t="s">
        <v>156</v>
      </c>
      <c r="I376" s="37">
        <v>9281.8</v>
      </c>
      <c r="J376" s="37">
        <v>0</v>
      </c>
      <c r="K376" s="59" t="s">
        <v>148</v>
      </c>
    </row>
    <row r="377" spans="1:11" ht="12.75">
      <c r="A377" s="51"/>
      <c r="B377" s="52" t="s">
        <v>264</v>
      </c>
      <c r="C377" s="51">
        <v>244</v>
      </c>
      <c r="D377" s="53"/>
      <c r="E377" s="53"/>
      <c r="F377" s="53"/>
      <c r="G377" s="54"/>
      <c r="H377" s="55" t="s">
        <v>156</v>
      </c>
      <c r="I377" s="37">
        <v>9281.8</v>
      </c>
      <c r="J377" s="37">
        <v>0</v>
      </c>
      <c r="K377" s="38"/>
    </row>
    <row r="378" spans="1:11" ht="12.75">
      <c r="A378" s="51"/>
      <c r="B378" s="52"/>
      <c r="C378" s="51"/>
      <c r="D378" s="53"/>
      <c r="E378" s="53"/>
      <c r="F378" s="53"/>
      <c r="G378" s="54"/>
      <c r="H378" s="70">
        <v>0</v>
      </c>
      <c r="I378" s="70">
        <v>0</v>
      </c>
      <c r="J378" s="65">
        <v>0</v>
      </c>
      <c r="K378" s="59"/>
    </row>
    <row r="379" spans="1:11" ht="12.75">
      <c r="A379" s="51"/>
      <c r="B379" s="52"/>
      <c r="C379" s="51"/>
      <c r="D379" s="53"/>
      <c r="E379" s="53"/>
      <c r="F379" s="53"/>
      <c r="G379" s="54"/>
      <c r="H379" s="70">
        <v>0</v>
      </c>
      <c r="I379" s="70">
        <v>0</v>
      </c>
      <c r="J379" s="65">
        <v>0</v>
      </c>
      <c r="K379" s="38"/>
    </row>
    <row r="380" spans="1:11" ht="12.75">
      <c r="A380" s="56"/>
      <c r="B380" s="42" t="s">
        <v>152</v>
      </c>
      <c r="C380" s="56"/>
      <c r="D380" s="57">
        <v>1</v>
      </c>
      <c r="E380" s="57"/>
      <c r="F380" s="57"/>
      <c r="G380" s="58"/>
      <c r="H380" s="65">
        <v>0</v>
      </c>
      <c r="I380" s="65">
        <v>0</v>
      </c>
      <c r="J380" s="65">
        <v>0</v>
      </c>
      <c r="K380" s="38"/>
    </row>
    <row r="381" spans="1:11" ht="12.75">
      <c r="A381" s="56"/>
      <c r="B381" s="42"/>
      <c r="C381" s="56" t="s">
        <v>2</v>
      </c>
      <c r="D381" s="57"/>
      <c r="E381" s="57"/>
      <c r="F381" s="57"/>
      <c r="G381" s="58"/>
      <c r="H381" s="65">
        <v>0</v>
      </c>
      <c r="I381" s="65">
        <v>0</v>
      </c>
      <c r="J381" s="65">
        <v>0</v>
      </c>
      <c r="K381" s="38"/>
    </row>
    <row r="382" spans="1:11" ht="12.75">
      <c r="A382" s="56"/>
      <c r="B382" s="42"/>
      <c r="C382" s="56"/>
      <c r="D382" s="57"/>
      <c r="E382" s="57"/>
      <c r="F382" s="57"/>
      <c r="G382" s="58"/>
      <c r="H382" s="65">
        <v>0</v>
      </c>
      <c r="I382" s="65">
        <v>0</v>
      </c>
      <c r="J382" s="65">
        <v>0</v>
      </c>
      <c r="K382" s="38"/>
    </row>
    <row r="383" spans="1:11" ht="12.75">
      <c r="A383" s="56"/>
      <c r="B383" s="42"/>
      <c r="C383" s="56"/>
      <c r="D383" s="57"/>
      <c r="E383" s="57"/>
      <c r="F383" s="57"/>
      <c r="G383" s="58"/>
      <c r="H383" s="65">
        <v>0</v>
      </c>
      <c r="I383" s="65">
        <v>0</v>
      </c>
      <c r="J383" s="65">
        <v>0</v>
      </c>
      <c r="K383" s="38"/>
    </row>
    <row r="384" spans="1:11" ht="12.75">
      <c r="A384" s="56"/>
      <c r="B384" s="42" t="s">
        <v>119</v>
      </c>
      <c r="C384" s="56"/>
      <c r="D384" s="57"/>
      <c r="E384" s="57"/>
      <c r="F384" s="57"/>
      <c r="G384" s="58"/>
      <c r="H384" s="65"/>
      <c r="I384" s="65">
        <f>I385</f>
        <v>9281.8</v>
      </c>
      <c r="J384" s="65"/>
      <c r="K384" s="64"/>
    </row>
    <row r="385" spans="1:11" ht="12.75">
      <c r="A385" s="56"/>
      <c r="B385" s="42"/>
      <c r="C385" s="56">
        <v>244</v>
      </c>
      <c r="D385" s="57"/>
      <c r="E385" s="57"/>
      <c r="F385" s="57"/>
      <c r="G385" s="58"/>
      <c r="H385" s="65"/>
      <c r="I385" s="65">
        <f>I376-I380</f>
        <v>9281.8</v>
      </c>
      <c r="J385" s="65"/>
      <c r="K385" s="38"/>
    </row>
    <row r="386" spans="1:11" ht="12.75">
      <c r="A386" s="56"/>
      <c r="B386" s="42"/>
      <c r="C386" s="56"/>
      <c r="D386" s="57"/>
      <c r="E386" s="57"/>
      <c r="F386" s="57"/>
      <c r="G386" s="58"/>
      <c r="H386" s="65"/>
      <c r="I386" s="65">
        <v>0</v>
      </c>
      <c r="J386" s="65"/>
      <c r="K386" s="38"/>
    </row>
    <row r="387" spans="1:11" ht="12.75">
      <c r="A387" s="56"/>
      <c r="B387" s="42"/>
      <c r="C387" s="56"/>
      <c r="D387" s="57"/>
      <c r="E387" s="57"/>
      <c r="F387" s="57"/>
      <c r="G387" s="58"/>
      <c r="H387" s="65"/>
      <c r="I387" s="65">
        <v>0</v>
      </c>
      <c r="J387" s="65"/>
      <c r="K387" s="38"/>
    </row>
    <row r="388" spans="1:11" ht="25.5">
      <c r="A388" s="51" t="s">
        <v>265</v>
      </c>
      <c r="B388" s="52" t="s">
        <v>266</v>
      </c>
      <c r="C388" s="51"/>
      <c r="D388" s="53">
        <v>3</v>
      </c>
      <c r="E388" s="53"/>
      <c r="F388" s="53"/>
      <c r="G388" s="54"/>
      <c r="H388" s="55" t="s">
        <v>156</v>
      </c>
      <c r="I388" s="37">
        <v>1625.2</v>
      </c>
      <c r="J388" s="37">
        <v>0</v>
      </c>
      <c r="K388" s="38" t="s">
        <v>249</v>
      </c>
    </row>
    <row r="389" spans="1:11" ht="12.75">
      <c r="A389" s="51"/>
      <c r="B389" s="52" t="s">
        <v>267</v>
      </c>
      <c r="C389" s="51" t="s">
        <v>2</v>
      </c>
      <c r="D389" s="53"/>
      <c r="E389" s="53"/>
      <c r="F389" s="53"/>
      <c r="G389" s="54"/>
      <c r="H389" s="55" t="s">
        <v>156</v>
      </c>
      <c r="I389" s="37">
        <v>1625.2</v>
      </c>
      <c r="J389" s="37">
        <v>0</v>
      </c>
      <c r="K389" s="38"/>
    </row>
    <row r="390" spans="1:11" ht="12.75">
      <c r="A390" s="51"/>
      <c r="B390" s="52"/>
      <c r="C390" s="51"/>
      <c r="D390" s="53"/>
      <c r="E390" s="53"/>
      <c r="F390" s="53"/>
      <c r="G390" s="54"/>
      <c r="H390" s="70">
        <v>0</v>
      </c>
      <c r="I390" s="70">
        <v>0</v>
      </c>
      <c r="J390" s="65">
        <v>0</v>
      </c>
      <c r="K390" s="59"/>
    </row>
    <row r="391" spans="1:11" ht="12.75">
      <c r="A391" s="51"/>
      <c r="B391" s="52"/>
      <c r="C391" s="51"/>
      <c r="D391" s="53"/>
      <c r="E391" s="53"/>
      <c r="F391" s="53"/>
      <c r="G391" s="54"/>
      <c r="H391" s="70">
        <v>0</v>
      </c>
      <c r="I391" s="70">
        <v>0</v>
      </c>
      <c r="J391" s="65">
        <v>0</v>
      </c>
      <c r="K391" s="38"/>
    </row>
    <row r="392" spans="1:11" ht="12.75">
      <c r="A392" s="60"/>
      <c r="B392" s="42" t="s">
        <v>207</v>
      </c>
      <c r="C392" s="56"/>
      <c r="D392" s="57">
        <v>3</v>
      </c>
      <c r="E392" s="57"/>
      <c r="F392" s="57"/>
      <c r="G392" s="58"/>
      <c r="H392" s="65">
        <v>0</v>
      </c>
      <c r="I392" s="65">
        <f>I396</f>
        <v>1172.6</v>
      </c>
      <c r="J392" s="65">
        <v>0</v>
      </c>
      <c r="K392" s="38" t="str">
        <f>"Уровень контрактования "&amp;ROUND(I392/I388*100,1)&amp;" %"</f>
        <v>Уровень контрактования 72,2 %</v>
      </c>
    </row>
    <row r="393" spans="1:11" ht="12.75">
      <c r="A393" s="60"/>
      <c r="B393" s="42"/>
      <c r="C393" s="56" t="s">
        <v>2</v>
      </c>
      <c r="D393" s="57"/>
      <c r="E393" s="57"/>
      <c r="F393" s="57"/>
      <c r="G393" s="58"/>
      <c r="H393" s="65">
        <v>0</v>
      </c>
      <c r="I393" s="65">
        <f>I392</f>
        <v>1172.6</v>
      </c>
      <c r="J393" s="65">
        <v>0</v>
      </c>
      <c r="K393" s="38"/>
    </row>
    <row r="394" spans="1:11" ht="12.75">
      <c r="A394" s="60"/>
      <c r="B394" s="42"/>
      <c r="C394" s="56"/>
      <c r="D394" s="57"/>
      <c r="E394" s="57"/>
      <c r="F394" s="57"/>
      <c r="G394" s="58"/>
      <c r="H394" s="65">
        <v>0</v>
      </c>
      <c r="I394" s="65">
        <v>0</v>
      </c>
      <c r="J394" s="65">
        <v>0</v>
      </c>
      <c r="K394" s="38"/>
    </row>
    <row r="395" spans="1:11" ht="12.75">
      <c r="A395" s="60"/>
      <c r="B395" s="42"/>
      <c r="C395" s="56"/>
      <c r="D395" s="57"/>
      <c r="E395" s="57"/>
      <c r="F395" s="57"/>
      <c r="G395" s="58"/>
      <c r="H395" s="65">
        <v>0</v>
      </c>
      <c r="I395" s="65">
        <v>0</v>
      </c>
      <c r="J395" s="65">
        <v>0</v>
      </c>
      <c r="K395" s="38"/>
    </row>
    <row r="396" spans="1:11" ht="12.75">
      <c r="A396" s="60" t="s">
        <v>268</v>
      </c>
      <c r="B396" s="61" t="s">
        <v>269</v>
      </c>
      <c r="C396" s="56"/>
      <c r="D396" s="62">
        <v>3</v>
      </c>
      <c r="E396" s="62">
        <v>2017</v>
      </c>
      <c r="F396" s="62">
        <v>2017</v>
      </c>
      <c r="G396" s="58"/>
      <c r="H396" s="66">
        <v>1172.6</v>
      </c>
      <c r="I396" s="66">
        <v>1172.6</v>
      </c>
      <c r="J396" s="66">
        <v>0</v>
      </c>
      <c r="K396" s="64" t="s">
        <v>249</v>
      </c>
    </row>
    <row r="397" spans="1:11" ht="12.75">
      <c r="A397" s="60"/>
      <c r="B397" s="61"/>
      <c r="C397" s="56"/>
      <c r="D397" s="62"/>
      <c r="E397" s="62"/>
      <c r="F397" s="62"/>
      <c r="G397" s="58"/>
      <c r="H397" s="66">
        <f>H396</f>
        <v>1172.6</v>
      </c>
      <c r="I397" s="66">
        <f>I396</f>
        <v>1172.6</v>
      </c>
      <c r="J397" s="66">
        <v>0</v>
      </c>
      <c r="K397" s="64"/>
    </row>
    <row r="398" spans="1:11" ht="12.75">
      <c r="A398" s="60"/>
      <c r="B398" s="61"/>
      <c r="C398" s="56"/>
      <c r="D398" s="62"/>
      <c r="E398" s="62"/>
      <c r="F398" s="62"/>
      <c r="G398" s="58"/>
      <c r="H398" s="66">
        <v>0</v>
      </c>
      <c r="I398" s="66">
        <v>0</v>
      </c>
      <c r="J398" s="66">
        <v>0</v>
      </c>
      <c r="K398" s="64"/>
    </row>
    <row r="399" spans="1:11" ht="12.75">
      <c r="A399" s="60"/>
      <c r="B399" s="61"/>
      <c r="C399" s="56"/>
      <c r="D399" s="62"/>
      <c r="E399" s="62"/>
      <c r="F399" s="62"/>
      <c r="G399" s="58"/>
      <c r="H399" s="66">
        <v>0</v>
      </c>
      <c r="I399" s="66">
        <v>0</v>
      </c>
      <c r="J399" s="66">
        <v>0</v>
      </c>
      <c r="K399" s="64"/>
    </row>
    <row r="400" spans="1:11" ht="12.75">
      <c r="A400" s="60"/>
      <c r="B400" s="42" t="s">
        <v>119</v>
      </c>
      <c r="C400" s="56"/>
      <c r="D400" s="57"/>
      <c r="E400" s="57"/>
      <c r="F400" s="57"/>
      <c r="G400" s="58"/>
      <c r="H400" s="65"/>
      <c r="I400" s="65">
        <f>I401</f>
        <v>452.60000000000014</v>
      </c>
      <c r="J400" s="65"/>
      <c r="K400" s="38"/>
    </row>
    <row r="401" spans="1:11" ht="12.75">
      <c r="A401" s="60"/>
      <c r="B401" s="42"/>
      <c r="C401" s="56">
        <v>244</v>
      </c>
      <c r="D401" s="57"/>
      <c r="E401" s="57"/>
      <c r="F401" s="57"/>
      <c r="G401" s="58"/>
      <c r="H401" s="65"/>
      <c r="I401" s="65">
        <f>I388-I392</f>
        <v>452.60000000000014</v>
      </c>
      <c r="J401" s="65"/>
      <c r="K401" s="38"/>
    </row>
    <row r="402" spans="1:11" ht="12.75">
      <c r="A402" s="60"/>
      <c r="B402" s="42"/>
      <c r="C402" s="56"/>
      <c r="D402" s="57"/>
      <c r="E402" s="57"/>
      <c r="F402" s="57"/>
      <c r="G402" s="58"/>
      <c r="H402" s="65"/>
      <c r="I402" s="65">
        <v>0</v>
      </c>
      <c r="J402" s="65"/>
      <c r="K402" s="38"/>
    </row>
    <row r="403" spans="1:11" ht="12.75">
      <c r="A403" s="60"/>
      <c r="B403" s="42"/>
      <c r="C403" s="56"/>
      <c r="D403" s="57"/>
      <c r="E403" s="57"/>
      <c r="F403" s="57"/>
      <c r="G403" s="58"/>
      <c r="H403" s="65"/>
      <c r="I403" s="65">
        <v>0</v>
      </c>
      <c r="J403" s="65"/>
      <c r="K403" s="38"/>
    </row>
    <row r="404" spans="1:11" ht="12.75">
      <c r="A404" s="51" t="s">
        <v>270</v>
      </c>
      <c r="B404" s="52" t="s">
        <v>271</v>
      </c>
      <c r="C404" s="51"/>
      <c r="D404" s="53">
        <v>11</v>
      </c>
      <c r="E404" s="53" t="s">
        <v>122</v>
      </c>
      <c r="F404" s="53"/>
      <c r="G404" s="54"/>
      <c r="H404" s="37">
        <f>H405</f>
        <v>147900</v>
      </c>
      <c r="I404" s="65">
        <v>19380.8</v>
      </c>
      <c r="J404" s="65">
        <v>0</v>
      </c>
      <c r="K404" s="38" t="s">
        <v>249</v>
      </c>
    </row>
    <row r="405" spans="1:11" ht="12.75">
      <c r="A405" s="51"/>
      <c r="B405" s="52" t="s">
        <v>272</v>
      </c>
      <c r="C405" s="51"/>
      <c r="D405" s="53"/>
      <c r="E405" s="53"/>
      <c r="F405" s="53"/>
      <c r="G405" s="54"/>
      <c r="H405" s="37">
        <v>147900</v>
      </c>
      <c r="I405" s="65">
        <v>19380.8</v>
      </c>
      <c r="J405" s="65">
        <v>0</v>
      </c>
      <c r="K405" s="38"/>
    </row>
    <row r="406" spans="1:11" ht="12.75">
      <c r="A406" s="51"/>
      <c r="B406" s="52"/>
      <c r="C406" s="51"/>
      <c r="D406" s="53"/>
      <c r="E406" s="53"/>
      <c r="F406" s="53"/>
      <c r="G406" s="54"/>
      <c r="H406" s="37">
        <v>0</v>
      </c>
      <c r="I406" s="37">
        <v>0</v>
      </c>
      <c r="J406" s="37">
        <v>0</v>
      </c>
      <c r="K406" s="38"/>
    </row>
    <row r="407" spans="1:11" ht="12.75">
      <c r="A407" s="51"/>
      <c r="B407" s="52"/>
      <c r="C407" s="51"/>
      <c r="D407" s="53"/>
      <c r="E407" s="53"/>
      <c r="F407" s="53"/>
      <c r="G407" s="54"/>
      <c r="H407" s="37">
        <v>0</v>
      </c>
      <c r="I407" s="37">
        <v>0</v>
      </c>
      <c r="J407" s="37">
        <v>0</v>
      </c>
      <c r="K407" s="38"/>
    </row>
    <row r="408" spans="1:11" ht="12.75">
      <c r="A408" s="60"/>
      <c r="B408" s="42" t="s">
        <v>207</v>
      </c>
      <c r="C408" s="56"/>
      <c r="D408" s="57">
        <v>11</v>
      </c>
      <c r="E408" s="57"/>
      <c r="F408" s="57"/>
      <c r="G408" s="58"/>
      <c r="H408" s="65">
        <v>64935.578</v>
      </c>
      <c r="I408" s="65">
        <v>19380.8</v>
      </c>
      <c r="J408" s="65">
        <v>0</v>
      </c>
      <c r="K408" s="38" t="str">
        <f>"Уровень контрактования "&amp;ROUND(I408/I404*100,1)&amp;" %"</f>
        <v>Уровень контрактования 100 %</v>
      </c>
    </row>
    <row r="409" spans="1:11" ht="12.75">
      <c r="A409" s="60"/>
      <c r="B409" s="42"/>
      <c r="C409" s="56">
        <v>244</v>
      </c>
      <c r="D409" s="57"/>
      <c r="E409" s="57"/>
      <c r="F409" s="57"/>
      <c r="G409" s="58"/>
      <c r="H409" s="65">
        <v>64935.578</v>
      </c>
      <c r="I409" s="65">
        <v>19380.8</v>
      </c>
      <c r="J409" s="65">
        <v>0</v>
      </c>
      <c r="K409" s="38"/>
    </row>
    <row r="410" spans="1:11" ht="12.75">
      <c r="A410" s="60"/>
      <c r="B410" s="42"/>
      <c r="C410" s="56"/>
      <c r="D410" s="57"/>
      <c r="E410" s="57"/>
      <c r="F410" s="57"/>
      <c r="G410" s="58"/>
      <c r="H410" s="65">
        <v>0</v>
      </c>
      <c r="I410" s="65">
        <v>0</v>
      </c>
      <c r="J410" s="65">
        <v>0</v>
      </c>
      <c r="K410" s="38"/>
    </row>
    <row r="411" spans="1:11" ht="12.75">
      <c r="A411" s="60"/>
      <c r="B411" s="42"/>
      <c r="C411" s="56"/>
      <c r="D411" s="57"/>
      <c r="E411" s="57"/>
      <c r="F411" s="57"/>
      <c r="G411" s="58"/>
      <c r="H411" s="65">
        <v>0</v>
      </c>
      <c r="I411" s="65">
        <v>0</v>
      </c>
      <c r="J411" s="65">
        <v>0</v>
      </c>
      <c r="K411" s="38"/>
    </row>
    <row r="412" spans="1:11" ht="63.75">
      <c r="A412" s="60" t="s">
        <v>273</v>
      </c>
      <c r="B412" s="61" t="s">
        <v>274</v>
      </c>
      <c r="C412" s="56"/>
      <c r="D412" s="62">
        <v>11</v>
      </c>
      <c r="E412" s="62" t="s">
        <v>275</v>
      </c>
      <c r="F412" s="62">
        <v>2014</v>
      </c>
      <c r="G412" s="58"/>
      <c r="H412" s="66">
        <v>64935.578</v>
      </c>
      <c r="I412" s="66">
        <v>19380.8</v>
      </c>
      <c r="J412" s="66">
        <v>0</v>
      </c>
      <c r="K412" s="64" t="s">
        <v>249</v>
      </c>
    </row>
    <row r="413" spans="1:11" ht="12.75">
      <c r="A413" s="60"/>
      <c r="B413" s="42"/>
      <c r="C413" s="60" t="s">
        <v>2</v>
      </c>
      <c r="D413" s="57"/>
      <c r="E413" s="57"/>
      <c r="F413" s="57"/>
      <c r="G413" s="58"/>
      <c r="H413" s="66">
        <v>64935.578</v>
      </c>
      <c r="I413" s="66">
        <v>19380.8</v>
      </c>
      <c r="J413" s="66">
        <v>0</v>
      </c>
      <c r="K413" s="38"/>
    </row>
    <row r="414" spans="1:11" ht="12.75">
      <c r="A414" s="60"/>
      <c r="B414" s="42"/>
      <c r="C414" s="56"/>
      <c r="D414" s="57"/>
      <c r="E414" s="57"/>
      <c r="F414" s="57"/>
      <c r="G414" s="58"/>
      <c r="H414" s="66">
        <v>0</v>
      </c>
      <c r="I414" s="66">
        <v>0</v>
      </c>
      <c r="J414" s="66">
        <v>0</v>
      </c>
      <c r="K414" s="38"/>
    </row>
    <row r="415" spans="1:11" ht="12.75">
      <c r="A415" s="60"/>
      <c r="B415" s="42"/>
      <c r="C415" s="56"/>
      <c r="D415" s="57"/>
      <c r="E415" s="57"/>
      <c r="F415" s="57"/>
      <c r="G415" s="58"/>
      <c r="H415" s="66">
        <v>0</v>
      </c>
      <c r="I415" s="66">
        <v>0</v>
      </c>
      <c r="J415" s="66">
        <v>0</v>
      </c>
      <c r="K415" s="38"/>
    </row>
    <row r="416" spans="1:11" ht="12.75">
      <c r="A416" s="56"/>
      <c r="B416" s="42" t="s">
        <v>119</v>
      </c>
      <c r="C416" s="56"/>
      <c r="D416" s="57"/>
      <c r="E416" s="57"/>
      <c r="F416" s="57"/>
      <c r="G416" s="58"/>
      <c r="H416" s="65"/>
      <c r="I416" s="65">
        <f>I417</f>
        <v>0</v>
      </c>
      <c r="J416" s="65"/>
      <c r="K416" s="38"/>
    </row>
    <row r="417" spans="1:11" ht="12.75">
      <c r="A417" s="56"/>
      <c r="B417" s="42"/>
      <c r="C417" s="56">
        <v>244</v>
      </c>
      <c r="D417" s="57"/>
      <c r="E417" s="57"/>
      <c r="F417" s="57"/>
      <c r="G417" s="58"/>
      <c r="H417" s="65"/>
      <c r="I417" s="65">
        <f>I404-I408</f>
        <v>0</v>
      </c>
      <c r="J417" s="65"/>
      <c r="K417" s="38"/>
    </row>
    <row r="418" spans="1:11" ht="12.75">
      <c r="A418" s="56"/>
      <c r="B418" s="42"/>
      <c r="C418" s="56"/>
      <c r="D418" s="57"/>
      <c r="E418" s="57"/>
      <c r="F418" s="57"/>
      <c r="G418" s="58"/>
      <c r="H418" s="65"/>
      <c r="I418" s="65">
        <v>0</v>
      </c>
      <c r="J418" s="65"/>
      <c r="K418" s="38"/>
    </row>
    <row r="419" spans="1:11" ht="12.75">
      <c r="A419" s="56"/>
      <c r="B419" s="42"/>
      <c r="C419" s="56"/>
      <c r="D419" s="57"/>
      <c r="E419" s="57"/>
      <c r="F419" s="57"/>
      <c r="G419" s="58"/>
      <c r="H419" s="65"/>
      <c r="I419" s="65">
        <v>0</v>
      </c>
      <c r="J419" s="65"/>
      <c r="K419" s="38"/>
    </row>
    <row r="420" spans="1:11" ht="25.5">
      <c r="A420" s="51" t="s">
        <v>16</v>
      </c>
      <c r="B420" s="52" t="s">
        <v>276</v>
      </c>
      <c r="C420" s="51"/>
      <c r="D420" s="53">
        <v>1</v>
      </c>
      <c r="E420" s="53" t="s">
        <v>277</v>
      </c>
      <c r="F420" s="53"/>
      <c r="G420" s="54"/>
      <c r="H420" s="55">
        <f>H421</f>
        <v>11433700</v>
      </c>
      <c r="I420" s="37">
        <v>1081538.5</v>
      </c>
      <c r="J420" s="37">
        <v>21405.857</v>
      </c>
      <c r="K420" s="38" t="str">
        <f>"Выполнение "&amp;ROUND(J420/I420*100,1)&amp;" %"</f>
        <v>Выполнение 2 %</v>
      </c>
    </row>
    <row r="421" spans="1:11" ht="12.75">
      <c r="A421" s="51"/>
      <c r="B421" s="52" t="s">
        <v>278</v>
      </c>
      <c r="C421" s="51" t="s">
        <v>2</v>
      </c>
      <c r="D421" s="53"/>
      <c r="E421" s="53"/>
      <c r="F421" s="53"/>
      <c r="G421" s="54"/>
      <c r="H421" s="55">
        <v>11433700</v>
      </c>
      <c r="I421" s="37">
        <v>1081538.5</v>
      </c>
      <c r="J421" s="37">
        <v>21405.857</v>
      </c>
      <c r="K421" s="38"/>
    </row>
    <row r="422" spans="1:11" ht="12.75">
      <c r="A422" s="51"/>
      <c r="B422" s="52"/>
      <c r="C422" s="51"/>
      <c r="D422" s="53"/>
      <c r="E422" s="53"/>
      <c r="F422" s="53"/>
      <c r="G422" s="54"/>
      <c r="H422" s="55">
        <v>0</v>
      </c>
      <c r="I422" s="55">
        <v>0</v>
      </c>
      <c r="J422" s="37">
        <v>0</v>
      </c>
      <c r="K422" s="38"/>
    </row>
    <row r="423" spans="1:11" ht="12.75">
      <c r="A423" s="51"/>
      <c r="B423" s="52"/>
      <c r="C423" s="51"/>
      <c r="D423" s="53"/>
      <c r="E423" s="53"/>
      <c r="F423" s="53"/>
      <c r="G423" s="54"/>
      <c r="H423" s="55">
        <v>0</v>
      </c>
      <c r="I423" s="55">
        <v>0</v>
      </c>
      <c r="J423" s="37">
        <v>0</v>
      </c>
      <c r="K423" s="38"/>
    </row>
    <row r="424" spans="1:11" ht="12.75">
      <c r="A424" s="56"/>
      <c r="B424" s="42" t="s">
        <v>217</v>
      </c>
      <c r="C424" s="56"/>
      <c r="D424" s="57">
        <v>1</v>
      </c>
      <c r="E424" s="93"/>
      <c r="F424" s="57"/>
      <c r="G424" s="58"/>
      <c r="H424" s="65">
        <f>SUM(H428:H443)/2</f>
        <v>484956.909</v>
      </c>
      <c r="I424" s="65">
        <f>SUM(I428:I443)/2</f>
        <v>208168.75699999998</v>
      </c>
      <c r="J424" s="65">
        <f>SUM(J428:J443)/2</f>
        <v>21405.857</v>
      </c>
      <c r="K424" s="38" t="str">
        <f>"Уровень контрактования "&amp;ROUND(I424/I420*100,1)&amp;" %"</f>
        <v>Уровень контрактования 19,2 %</v>
      </c>
    </row>
    <row r="425" spans="1:11" ht="12.75">
      <c r="A425" s="56"/>
      <c r="B425" s="42"/>
      <c r="C425" s="56">
        <v>244</v>
      </c>
      <c r="D425" s="57"/>
      <c r="E425" s="93"/>
      <c r="F425" s="57"/>
      <c r="G425" s="58"/>
      <c r="H425" s="65">
        <f>H424</f>
        <v>484956.909</v>
      </c>
      <c r="I425" s="65">
        <f>I424</f>
        <v>208168.75699999998</v>
      </c>
      <c r="J425" s="65">
        <f>J424</f>
        <v>21405.857</v>
      </c>
      <c r="K425" s="38"/>
    </row>
    <row r="426" spans="1:11" ht="12.75">
      <c r="A426" s="56"/>
      <c r="B426" s="42"/>
      <c r="C426" s="56"/>
      <c r="D426" s="57"/>
      <c r="E426" s="93"/>
      <c r="F426" s="57"/>
      <c r="G426" s="58"/>
      <c r="H426" s="65">
        <v>0</v>
      </c>
      <c r="I426" s="65">
        <v>0</v>
      </c>
      <c r="J426" s="65">
        <v>0</v>
      </c>
      <c r="K426" s="38"/>
    </row>
    <row r="427" spans="1:11" ht="12.75">
      <c r="A427" s="56"/>
      <c r="B427" s="42"/>
      <c r="C427" s="56"/>
      <c r="D427" s="57"/>
      <c r="E427" s="93"/>
      <c r="F427" s="57"/>
      <c r="G427" s="58"/>
      <c r="H427" s="65">
        <v>0</v>
      </c>
      <c r="I427" s="65">
        <v>0</v>
      </c>
      <c r="J427" s="65">
        <v>0</v>
      </c>
      <c r="K427" s="38"/>
    </row>
    <row r="428" spans="1:11" ht="38.25">
      <c r="A428" s="60" t="s">
        <v>279</v>
      </c>
      <c r="B428" s="61" t="s">
        <v>280</v>
      </c>
      <c r="C428" s="60" t="s">
        <v>2</v>
      </c>
      <c r="D428" s="62">
        <v>1</v>
      </c>
      <c r="E428" s="62" t="s">
        <v>281</v>
      </c>
      <c r="F428" s="62">
        <v>2016</v>
      </c>
      <c r="G428" s="63"/>
      <c r="H428" s="66">
        <v>84294.219</v>
      </c>
      <c r="I428" s="66">
        <v>55292.137</v>
      </c>
      <c r="J428" s="66">
        <v>2891.265</v>
      </c>
      <c r="K428" s="64" t="s">
        <v>282</v>
      </c>
    </row>
    <row r="429" spans="1:11" ht="12.75">
      <c r="A429" s="60"/>
      <c r="B429" s="61"/>
      <c r="C429" s="60"/>
      <c r="D429" s="62"/>
      <c r="E429" s="62"/>
      <c r="F429" s="62"/>
      <c r="G429" s="63"/>
      <c r="H429" s="66">
        <v>84294.219</v>
      </c>
      <c r="I429" s="66">
        <v>55292.137</v>
      </c>
      <c r="J429" s="66">
        <v>2891.265</v>
      </c>
      <c r="K429" s="64"/>
    </row>
    <row r="430" spans="1:11" ht="12.75">
      <c r="A430" s="60"/>
      <c r="B430" s="61"/>
      <c r="C430" s="60"/>
      <c r="D430" s="62"/>
      <c r="E430" s="62"/>
      <c r="F430" s="62"/>
      <c r="G430" s="63"/>
      <c r="H430" s="66">
        <v>0</v>
      </c>
      <c r="I430" s="66">
        <v>0</v>
      </c>
      <c r="J430" s="66">
        <v>0</v>
      </c>
      <c r="K430" s="64"/>
    </row>
    <row r="431" spans="1:11" ht="12.75">
      <c r="A431" s="60"/>
      <c r="B431" s="61"/>
      <c r="C431" s="60"/>
      <c r="D431" s="62"/>
      <c r="E431" s="62"/>
      <c r="F431" s="62"/>
      <c r="G431" s="63"/>
      <c r="H431" s="66">
        <v>0</v>
      </c>
      <c r="I431" s="66">
        <v>0</v>
      </c>
      <c r="J431" s="66">
        <v>0</v>
      </c>
      <c r="K431" s="64"/>
    </row>
    <row r="432" spans="1:11" ht="51">
      <c r="A432" s="60" t="s">
        <v>283</v>
      </c>
      <c r="B432" s="61" t="s">
        <v>284</v>
      </c>
      <c r="C432" s="60" t="s">
        <v>2</v>
      </c>
      <c r="D432" s="62">
        <v>1</v>
      </c>
      <c r="E432" s="62" t="s">
        <v>115</v>
      </c>
      <c r="F432" s="62">
        <v>2016</v>
      </c>
      <c r="G432" s="63"/>
      <c r="H432" s="66">
        <v>1674.675</v>
      </c>
      <c r="I432" s="66">
        <v>1075.261</v>
      </c>
      <c r="J432" s="66">
        <v>0</v>
      </c>
      <c r="K432" s="64" t="s">
        <v>285</v>
      </c>
    </row>
    <row r="433" spans="1:11" ht="12.75">
      <c r="A433" s="60"/>
      <c r="B433" s="61"/>
      <c r="C433" s="60"/>
      <c r="D433" s="62"/>
      <c r="E433" s="62"/>
      <c r="F433" s="62"/>
      <c r="G433" s="63"/>
      <c r="H433" s="66">
        <v>1674.675</v>
      </c>
      <c r="I433" s="66">
        <v>1075.261</v>
      </c>
      <c r="J433" s="66">
        <v>0</v>
      </c>
      <c r="K433" s="64"/>
    </row>
    <row r="434" spans="1:11" ht="12.75">
      <c r="A434" s="60"/>
      <c r="B434" s="61"/>
      <c r="C434" s="60"/>
      <c r="D434" s="62"/>
      <c r="E434" s="62"/>
      <c r="F434" s="62"/>
      <c r="G434" s="63"/>
      <c r="H434" s="66">
        <v>0</v>
      </c>
      <c r="I434" s="66">
        <v>0</v>
      </c>
      <c r="J434" s="66">
        <v>0</v>
      </c>
      <c r="K434" s="64"/>
    </row>
    <row r="435" spans="1:11" ht="12.75">
      <c r="A435" s="60"/>
      <c r="B435" s="61"/>
      <c r="C435" s="60"/>
      <c r="D435" s="62"/>
      <c r="E435" s="62"/>
      <c r="F435" s="62"/>
      <c r="G435" s="63"/>
      <c r="H435" s="66">
        <v>0</v>
      </c>
      <c r="I435" s="66">
        <v>0</v>
      </c>
      <c r="J435" s="66">
        <v>0</v>
      </c>
      <c r="K435" s="64"/>
    </row>
    <row r="436" spans="1:11" ht="38.25">
      <c r="A436" s="60" t="s">
        <v>286</v>
      </c>
      <c r="B436" s="61" t="s">
        <v>287</v>
      </c>
      <c r="C436" s="60"/>
      <c r="D436" s="62">
        <v>1</v>
      </c>
      <c r="E436" s="62" t="s">
        <v>115</v>
      </c>
      <c r="F436" s="62">
        <v>2016</v>
      </c>
      <c r="G436" s="63"/>
      <c r="H436" s="66">
        <v>393988.015</v>
      </c>
      <c r="I436" s="66">
        <v>148767.515</v>
      </c>
      <c r="J436" s="66">
        <v>18514.592</v>
      </c>
      <c r="K436" s="64" t="s">
        <v>249</v>
      </c>
    </row>
    <row r="437" spans="1:11" ht="12.75">
      <c r="A437" s="60"/>
      <c r="B437" s="61"/>
      <c r="C437" s="60" t="s">
        <v>2</v>
      </c>
      <c r="D437" s="62"/>
      <c r="E437" s="62"/>
      <c r="F437" s="62"/>
      <c r="G437" s="63"/>
      <c r="H437" s="66">
        <v>393988.015</v>
      </c>
      <c r="I437" s="66">
        <v>148767.515</v>
      </c>
      <c r="J437" s="66">
        <v>18514.592</v>
      </c>
      <c r="K437" s="64"/>
    </row>
    <row r="438" spans="1:11" ht="12.75">
      <c r="A438" s="60"/>
      <c r="B438" s="61"/>
      <c r="C438" s="60"/>
      <c r="D438" s="62"/>
      <c r="E438" s="62"/>
      <c r="F438" s="62"/>
      <c r="G438" s="63"/>
      <c r="H438" s="66">
        <v>0</v>
      </c>
      <c r="I438" s="66">
        <v>0</v>
      </c>
      <c r="J438" s="66">
        <v>0</v>
      </c>
      <c r="K438" s="64"/>
    </row>
    <row r="439" spans="1:11" ht="12.75">
      <c r="A439" s="60"/>
      <c r="B439" s="61"/>
      <c r="C439" s="60"/>
      <c r="D439" s="62"/>
      <c r="E439" s="62"/>
      <c r="F439" s="62"/>
      <c r="G439" s="63"/>
      <c r="H439" s="66">
        <v>0</v>
      </c>
      <c r="I439" s="66">
        <v>0</v>
      </c>
      <c r="J439" s="66">
        <v>0</v>
      </c>
      <c r="K439" s="64"/>
    </row>
    <row r="440" spans="1:11" ht="51">
      <c r="A440" s="60" t="s">
        <v>288</v>
      </c>
      <c r="B440" s="61" t="s">
        <v>289</v>
      </c>
      <c r="C440" s="60"/>
      <c r="D440" s="62">
        <v>1</v>
      </c>
      <c r="E440" s="62" t="s">
        <v>115</v>
      </c>
      <c r="F440" s="62">
        <v>2016</v>
      </c>
      <c r="G440" s="63"/>
      <c r="H440" s="66">
        <v>5000</v>
      </c>
      <c r="I440" s="66">
        <v>3033.844</v>
      </c>
      <c r="J440" s="66">
        <v>0</v>
      </c>
      <c r="K440" s="64" t="s">
        <v>249</v>
      </c>
    </row>
    <row r="441" spans="1:11" ht="12.75">
      <c r="A441" s="60"/>
      <c r="B441" s="61"/>
      <c r="C441" s="60" t="s">
        <v>2</v>
      </c>
      <c r="D441" s="62"/>
      <c r="E441" s="62"/>
      <c r="F441" s="62"/>
      <c r="G441" s="63"/>
      <c r="H441" s="66">
        <v>5000</v>
      </c>
      <c r="I441" s="66">
        <v>3033.844</v>
      </c>
      <c r="J441" s="66">
        <v>0</v>
      </c>
      <c r="K441" s="64"/>
    </row>
    <row r="442" spans="1:11" ht="12.75">
      <c r="A442" s="60"/>
      <c r="B442" s="61"/>
      <c r="C442" s="60"/>
      <c r="D442" s="62"/>
      <c r="E442" s="62"/>
      <c r="F442" s="62"/>
      <c r="G442" s="63"/>
      <c r="H442" s="66">
        <v>0</v>
      </c>
      <c r="I442" s="66">
        <v>0</v>
      </c>
      <c r="J442" s="66">
        <v>0</v>
      </c>
      <c r="K442" s="64"/>
    </row>
    <row r="443" spans="1:11" ht="12.75">
      <c r="A443" s="60"/>
      <c r="B443" s="61"/>
      <c r="C443" s="60"/>
      <c r="D443" s="62"/>
      <c r="E443" s="62"/>
      <c r="F443" s="62"/>
      <c r="G443" s="63"/>
      <c r="H443" s="66">
        <v>0</v>
      </c>
      <c r="I443" s="66">
        <v>0</v>
      </c>
      <c r="J443" s="66">
        <v>0</v>
      </c>
      <c r="K443" s="64"/>
    </row>
    <row r="444" spans="1:11" ht="12.75">
      <c r="A444" s="60"/>
      <c r="B444" s="42" t="s">
        <v>119</v>
      </c>
      <c r="C444" s="56"/>
      <c r="D444" s="62"/>
      <c r="E444" s="62"/>
      <c r="F444" s="62"/>
      <c r="G444" s="63"/>
      <c r="H444" s="66"/>
      <c r="I444" s="65">
        <f>I420-I424</f>
        <v>873369.743</v>
      </c>
      <c r="J444" s="66"/>
      <c r="K444" s="38" t="s">
        <v>148</v>
      </c>
    </row>
    <row r="445" spans="1:11" ht="12.75">
      <c r="A445" s="60"/>
      <c r="B445" s="42"/>
      <c r="C445" s="56">
        <v>244</v>
      </c>
      <c r="D445" s="62"/>
      <c r="E445" s="62"/>
      <c r="F445" s="62"/>
      <c r="G445" s="63"/>
      <c r="H445" s="66"/>
      <c r="I445" s="65">
        <f>I420-I424</f>
        <v>873369.743</v>
      </c>
      <c r="J445" s="66"/>
      <c r="K445" s="64"/>
    </row>
    <row r="446" spans="1:11" ht="12.75">
      <c r="A446" s="60"/>
      <c r="B446" s="42"/>
      <c r="C446" s="56"/>
      <c r="D446" s="62"/>
      <c r="E446" s="62"/>
      <c r="F446" s="62"/>
      <c r="G446" s="63"/>
      <c r="H446" s="66"/>
      <c r="I446" s="65">
        <v>0</v>
      </c>
      <c r="J446" s="66"/>
      <c r="K446" s="64"/>
    </row>
    <row r="447" spans="1:11" ht="12.75">
      <c r="A447" s="60"/>
      <c r="B447" s="42"/>
      <c r="C447" s="56"/>
      <c r="D447" s="62"/>
      <c r="E447" s="62"/>
      <c r="F447" s="62"/>
      <c r="G447" s="63"/>
      <c r="H447" s="66"/>
      <c r="I447" s="65">
        <v>0</v>
      </c>
      <c r="J447" s="66"/>
      <c r="K447" s="64"/>
    </row>
    <row r="448" spans="1:11" ht="12.75">
      <c r="A448" s="32"/>
      <c r="B448" s="33"/>
      <c r="C448" s="33"/>
      <c r="D448" s="33"/>
      <c r="E448" s="33"/>
      <c r="F448" s="33"/>
      <c r="G448" s="94"/>
      <c r="H448" s="25"/>
      <c r="I448" s="25"/>
      <c r="J448" s="25"/>
      <c r="K448" s="36"/>
    </row>
    <row r="449" spans="1:11" ht="12.75">
      <c r="A449" s="32"/>
      <c r="B449" s="33"/>
      <c r="C449" s="33"/>
      <c r="D449" s="33"/>
      <c r="E449" s="33"/>
      <c r="F449" s="33"/>
      <c r="G449" s="94"/>
      <c r="H449" s="25"/>
      <c r="I449" s="25"/>
      <c r="J449" s="25"/>
      <c r="K449" s="36"/>
    </row>
    <row r="450" spans="1:11" ht="15.75" customHeight="1">
      <c r="A450" s="28"/>
      <c r="B450" s="128" t="s">
        <v>24</v>
      </c>
      <c r="C450" s="128"/>
      <c r="D450" s="128"/>
      <c r="E450" s="128"/>
      <c r="F450" s="128"/>
      <c r="G450" s="133">
        <v>103</v>
      </c>
      <c r="H450" s="25">
        <v>950048800</v>
      </c>
      <c r="I450" s="25">
        <v>83890700</v>
      </c>
      <c r="J450" s="25">
        <v>3629169.5</v>
      </c>
      <c r="K450" s="30"/>
    </row>
    <row r="451" spans="1:11" ht="15.75" customHeight="1">
      <c r="A451" s="28"/>
      <c r="B451" s="128"/>
      <c r="C451" s="128"/>
      <c r="D451" s="128"/>
      <c r="E451" s="128"/>
      <c r="F451" s="128"/>
      <c r="G451" s="133"/>
      <c r="H451" s="25">
        <v>0</v>
      </c>
      <c r="I451" s="25">
        <v>0</v>
      </c>
      <c r="J451" s="25">
        <v>0</v>
      </c>
      <c r="K451" s="30"/>
    </row>
    <row r="452" spans="1:11" ht="15.75" customHeight="1">
      <c r="A452" s="28"/>
      <c r="B452" s="128"/>
      <c r="C452" s="128"/>
      <c r="D452" s="128"/>
      <c r="E452" s="128"/>
      <c r="F452" s="128"/>
      <c r="G452" s="133"/>
      <c r="H452" s="25">
        <v>495745200</v>
      </c>
      <c r="I452" s="25">
        <v>88605000</v>
      </c>
      <c r="J452" s="25">
        <v>845354.4</v>
      </c>
      <c r="K452" s="30"/>
    </row>
    <row r="453" spans="1:11" ht="15.75" customHeight="1">
      <c r="A453" s="28"/>
      <c r="B453" s="96"/>
      <c r="C453" s="27"/>
      <c r="D453" s="27"/>
      <c r="E453" s="27"/>
      <c r="F453" s="27"/>
      <c r="G453" s="133"/>
      <c r="H453" s="97">
        <f>H450+H451+H452</f>
        <v>1445794000</v>
      </c>
      <c r="I453" s="97">
        <f>I450+I451+I452</f>
        <v>172495700</v>
      </c>
      <c r="J453" s="97">
        <f>J450+J451+J452</f>
        <v>4474523.9</v>
      </c>
      <c r="K453" s="27"/>
    </row>
    <row r="454" spans="1:11" ht="15.75" customHeight="1">
      <c r="A454" s="28"/>
      <c r="B454" s="96"/>
      <c r="C454" s="27"/>
      <c r="D454" s="27"/>
      <c r="E454" s="27"/>
      <c r="F454" s="27"/>
      <c r="G454" s="133"/>
      <c r="H454" s="97"/>
      <c r="I454" s="97"/>
      <c r="J454" s="97"/>
      <c r="K454" s="27"/>
    </row>
    <row r="455" spans="1:11" ht="15.75" customHeight="1">
      <c r="A455" s="28"/>
      <c r="B455" s="128" t="s">
        <v>59</v>
      </c>
      <c r="C455" s="128"/>
      <c r="D455" s="128"/>
      <c r="E455" s="128"/>
      <c r="F455" s="128"/>
      <c r="G455" s="133"/>
      <c r="H455" s="25">
        <v>684000</v>
      </c>
      <c r="I455" s="25">
        <v>108907.5</v>
      </c>
      <c r="J455" s="25">
        <v>27226.8</v>
      </c>
      <c r="K455" s="129"/>
    </row>
    <row r="456" spans="1:11" ht="15.75" customHeight="1">
      <c r="A456" s="28"/>
      <c r="B456" s="128"/>
      <c r="C456" s="128"/>
      <c r="D456" s="128"/>
      <c r="E456" s="128"/>
      <c r="F456" s="128"/>
      <c r="G456" s="133"/>
      <c r="H456" s="25">
        <v>0</v>
      </c>
      <c r="I456" s="25">
        <v>0</v>
      </c>
      <c r="J456" s="25">
        <v>0</v>
      </c>
      <c r="K456" s="129"/>
    </row>
    <row r="457" spans="1:11" ht="15.75" customHeight="1">
      <c r="A457" s="28"/>
      <c r="B457" s="128"/>
      <c r="C457" s="128"/>
      <c r="D457" s="128"/>
      <c r="E457" s="128"/>
      <c r="F457" s="128"/>
      <c r="G457" s="133"/>
      <c r="H457" s="29">
        <v>0</v>
      </c>
      <c r="I457" s="29"/>
      <c r="J457" s="29"/>
      <c r="K457" s="129"/>
    </row>
    <row r="458" spans="1:11" ht="15.75" customHeight="1">
      <c r="A458" s="28"/>
      <c r="B458" s="96"/>
      <c r="C458" s="27"/>
      <c r="D458" s="27"/>
      <c r="E458" s="27"/>
      <c r="F458" s="27"/>
      <c r="G458" s="27"/>
      <c r="H458" s="24">
        <f>H455</f>
        <v>684000</v>
      </c>
      <c r="I458" s="24">
        <f>I455</f>
        <v>108907.5</v>
      </c>
      <c r="J458" s="24">
        <f>J455</f>
        <v>27226.8</v>
      </c>
      <c r="K458" s="27"/>
    </row>
    <row r="459" spans="1:11" ht="15.75" customHeight="1">
      <c r="A459" s="134"/>
      <c r="B459" s="134"/>
      <c r="C459" s="134"/>
      <c r="D459" s="134"/>
      <c r="E459" s="134"/>
      <c r="F459" s="134"/>
      <c r="G459" s="134"/>
      <c r="H459" s="134"/>
      <c r="I459" s="134"/>
      <c r="J459" s="134"/>
      <c r="K459" s="134"/>
    </row>
    <row r="460" spans="1:11" ht="15.75" customHeight="1">
      <c r="A460" s="130"/>
      <c r="B460" s="125" t="s">
        <v>41</v>
      </c>
      <c r="C460" s="125"/>
      <c r="D460" s="125"/>
      <c r="E460" s="125"/>
      <c r="F460" s="125"/>
      <c r="G460" s="133">
        <v>110</v>
      </c>
      <c r="H460" s="24">
        <v>6861700</v>
      </c>
      <c r="I460" s="24">
        <f>I464+I477+I487+I503</f>
        <v>2106407</v>
      </c>
      <c r="J460" s="24">
        <f>J464+J477+J487+J503</f>
        <v>2003165.91289</v>
      </c>
      <c r="K460" s="130"/>
    </row>
    <row r="461" spans="1:11" ht="15.75" customHeight="1">
      <c r="A461" s="130"/>
      <c r="B461" s="125"/>
      <c r="C461" s="125"/>
      <c r="D461" s="125"/>
      <c r="E461" s="125"/>
      <c r="F461" s="125"/>
      <c r="G461" s="133"/>
      <c r="H461" s="24">
        <f aca="true" t="shared" si="3" ref="H461:J462">H465+H478+H488</f>
        <v>0</v>
      </c>
      <c r="I461" s="24">
        <f t="shared" si="3"/>
        <v>0</v>
      </c>
      <c r="J461" s="24">
        <f t="shared" si="3"/>
        <v>0</v>
      </c>
      <c r="K461" s="130"/>
    </row>
    <row r="462" spans="1:11" ht="15.75" customHeight="1">
      <c r="A462" s="130"/>
      <c r="B462" s="125"/>
      <c r="C462" s="125"/>
      <c r="D462" s="125"/>
      <c r="E462" s="125"/>
      <c r="F462" s="125"/>
      <c r="G462" s="133"/>
      <c r="H462" s="24">
        <f t="shared" si="3"/>
        <v>0</v>
      </c>
      <c r="I462" s="24">
        <f t="shared" si="3"/>
        <v>0</v>
      </c>
      <c r="J462" s="24">
        <f t="shared" si="3"/>
        <v>0</v>
      </c>
      <c r="K462" s="130"/>
    </row>
    <row r="463" spans="1:11" ht="15.75" customHeight="1">
      <c r="A463" s="130"/>
      <c r="B463" s="125" t="s">
        <v>48</v>
      </c>
      <c r="C463" s="125"/>
      <c r="D463" s="125"/>
      <c r="E463" s="125"/>
      <c r="F463" s="125"/>
      <c r="G463" s="133"/>
      <c r="H463" s="24">
        <f>H460</f>
        <v>6861700</v>
      </c>
      <c r="I463" s="24">
        <f>I460</f>
        <v>2106407</v>
      </c>
      <c r="J463" s="24">
        <f>J460</f>
        <v>2003165.91289</v>
      </c>
      <c r="K463" s="130"/>
    </row>
    <row r="464" spans="1:11" ht="15.75" customHeight="1">
      <c r="A464" s="114" t="s">
        <v>26</v>
      </c>
      <c r="B464" s="148" t="s">
        <v>94</v>
      </c>
      <c r="C464" s="148"/>
      <c r="D464" s="148"/>
      <c r="E464" s="148"/>
      <c r="F464" s="148"/>
      <c r="G464" s="133"/>
      <c r="H464" s="25">
        <v>224982.2</v>
      </c>
      <c r="I464" s="25">
        <v>88180.20000000001</v>
      </c>
      <c r="J464" s="25">
        <v>17566.14152</v>
      </c>
      <c r="K464" s="27"/>
    </row>
    <row r="465" spans="1:11" ht="15.75" customHeight="1">
      <c r="A465" s="114"/>
      <c r="B465" s="148"/>
      <c r="C465" s="148"/>
      <c r="D465" s="148"/>
      <c r="E465" s="148"/>
      <c r="F465" s="148"/>
      <c r="G465" s="133"/>
      <c r="H465" s="25">
        <v>0</v>
      </c>
      <c r="I465" s="25">
        <v>0</v>
      </c>
      <c r="J465" s="25">
        <v>0</v>
      </c>
      <c r="K465" s="27"/>
    </row>
    <row r="466" spans="1:11" ht="15.75" customHeight="1">
      <c r="A466" s="114"/>
      <c r="B466" s="148"/>
      <c r="C466" s="148"/>
      <c r="D466" s="148"/>
      <c r="E466" s="148"/>
      <c r="F466" s="148"/>
      <c r="G466" s="133"/>
      <c r="H466" s="25">
        <v>0</v>
      </c>
      <c r="I466" s="25">
        <v>0</v>
      </c>
      <c r="J466" s="25">
        <v>0</v>
      </c>
      <c r="K466" s="27"/>
    </row>
    <row r="467" spans="1:11" ht="15.75" customHeight="1">
      <c r="A467" s="114"/>
      <c r="B467" s="115" t="s">
        <v>27</v>
      </c>
      <c r="C467" s="115"/>
      <c r="D467" s="115"/>
      <c r="E467" s="115"/>
      <c r="F467" s="115"/>
      <c r="G467" s="133"/>
      <c r="H467" s="24">
        <v>224982.2</v>
      </c>
      <c r="I467" s="24">
        <v>88180.20000000001</v>
      </c>
      <c r="J467" s="24">
        <v>17566.14152</v>
      </c>
      <c r="K467" s="27"/>
    </row>
    <row r="468" spans="1:11" ht="15.75" customHeight="1">
      <c r="A468" s="118" t="s">
        <v>28</v>
      </c>
      <c r="B468" s="119" t="s">
        <v>67</v>
      </c>
      <c r="C468" s="118" t="s">
        <v>29</v>
      </c>
      <c r="D468" s="118" t="s">
        <v>19</v>
      </c>
      <c r="E468" s="118" t="s">
        <v>95</v>
      </c>
      <c r="F468" s="118" t="s">
        <v>89</v>
      </c>
      <c r="G468" s="133"/>
      <c r="H468" s="25">
        <v>0</v>
      </c>
      <c r="I468" s="25">
        <v>64279</v>
      </c>
      <c r="J468" s="25">
        <v>12930.60193</v>
      </c>
      <c r="K468" s="27"/>
    </row>
    <row r="469" spans="1:11" ht="15.75" customHeight="1">
      <c r="A469" s="118"/>
      <c r="B469" s="119"/>
      <c r="C469" s="118"/>
      <c r="D469" s="118"/>
      <c r="E469" s="118"/>
      <c r="F469" s="118"/>
      <c r="G469" s="133"/>
      <c r="H469" s="25">
        <v>0</v>
      </c>
      <c r="I469" s="25">
        <v>0</v>
      </c>
      <c r="J469" s="25">
        <v>0</v>
      </c>
      <c r="K469" s="27"/>
    </row>
    <row r="470" spans="1:11" ht="15.75" customHeight="1">
      <c r="A470" s="118"/>
      <c r="B470" s="119"/>
      <c r="C470" s="118"/>
      <c r="D470" s="118"/>
      <c r="E470" s="118"/>
      <c r="F470" s="118"/>
      <c r="G470" s="133"/>
      <c r="H470" s="25">
        <v>0</v>
      </c>
      <c r="I470" s="25">
        <v>0</v>
      </c>
      <c r="J470" s="25">
        <v>0</v>
      </c>
      <c r="K470" s="27"/>
    </row>
    <row r="471" spans="1:11" ht="15.75" customHeight="1">
      <c r="A471" s="118" t="s">
        <v>68</v>
      </c>
      <c r="B471" s="119" t="s">
        <v>69</v>
      </c>
      <c r="C471" s="118" t="s">
        <v>30</v>
      </c>
      <c r="D471" s="118" t="s">
        <v>19</v>
      </c>
      <c r="E471" s="118" t="s">
        <v>95</v>
      </c>
      <c r="F471" s="118" t="s">
        <v>89</v>
      </c>
      <c r="G471" s="133"/>
      <c r="H471" s="25">
        <v>0</v>
      </c>
      <c r="I471" s="25">
        <v>5849.6</v>
      </c>
      <c r="J471" s="25">
        <v>1680.23596</v>
      </c>
      <c r="K471" s="27"/>
    </row>
    <row r="472" spans="1:11" ht="15.75" customHeight="1">
      <c r="A472" s="118"/>
      <c r="B472" s="119"/>
      <c r="C472" s="118"/>
      <c r="D472" s="118"/>
      <c r="E472" s="118"/>
      <c r="F472" s="118"/>
      <c r="G472" s="133"/>
      <c r="H472" s="25">
        <v>0</v>
      </c>
      <c r="I472" s="25">
        <v>0</v>
      </c>
      <c r="J472" s="25">
        <v>0</v>
      </c>
      <c r="K472" s="27"/>
    </row>
    <row r="473" spans="1:11" ht="15.75" customHeight="1">
      <c r="A473" s="118"/>
      <c r="B473" s="119"/>
      <c r="C473" s="118"/>
      <c r="D473" s="118"/>
      <c r="E473" s="118"/>
      <c r="F473" s="118"/>
      <c r="G473" s="133"/>
      <c r="H473" s="25">
        <v>0</v>
      </c>
      <c r="I473" s="25">
        <v>0</v>
      </c>
      <c r="J473" s="25">
        <v>0</v>
      </c>
      <c r="K473" s="27"/>
    </row>
    <row r="474" spans="1:11" ht="15.75" customHeight="1">
      <c r="A474" s="118" t="s">
        <v>70</v>
      </c>
      <c r="B474" s="119" t="s">
        <v>71</v>
      </c>
      <c r="C474" s="118" t="s">
        <v>72</v>
      </c>
      <c r="D474" s="118" t="s">
        <v>19</v>
      </c>
      <c r="E474" s="118" t="s">
        <v>95</v>
      </c>
      <c r="F474" s="118" t="s">
        <v>89</v>
      </c>
      <c r="G474" s="133"/>
      <c r="H474" s="25">
        <v>0</v>
      </c>
      <c r="I474" s="25">
        <v>18051.6</v>
      </c>
      <c r="J474" s="25">
        <v>2955.30363</v>
      </c>
      <c r="K474" s="27"/>
    </row>
    <row r="475" spans="1:11" ht="15.75" customHeight="1">
      <c r="A475" s="118"/>
      <c r="B475" s="119"/>
      <c r="C475" s="118"/>
      <c r="D475" s="118"/>
      <c r="E475" s="118"/>
      <c r="F475" s="118"/>
      <c r="G475" s="133"/>
      <c r="H475" s="25">
        <v>0</v>
      </c>
      <c r="I475" s="25">
        <v>0</v>
      </c>
      <c r="J475" s="25">
        <v>0</v>
      </c>
      <c r="K475" s="27"/>
    </row>
    <row r="476" spans="1:11" ht="15.75" customHeight="1">
      <c r="A476" s="118"/>
      <c r="B476" s="119"/>
      <c r="C476" s="118"/>
      <c r="D476" s="118"/>
      <c r="E476" s="118"/>
      <c r="F476" s="118"/>
      <c r="G476" s="133"/>
      <c r="H476" s="25">
        <v>0</v>
      </c>
      <c r="I476" s="25">
        <v>0</v>
      </c>
      <c r="J476" s="25">
        <v>0</v>
      </c>
      <c r="K476" s="27"/>
    </row>
    <row r="477" spans="1:11" ht="15.75" customHeight="1">
      <c r="A477" s="114" t="s">
        <v>31</v>
      </c>
      <c r="B477" s="115" t="s">
        <v>73</v>
      </c>
      <c r="C477" s="115"/>
      <c r="D477" s="115"/>
      <c r="E477" s="115"/>
      <c r="F477" s="115"/>
      <c r="G477" s="133"/>
      <c r="H477" s="25">
        <v>75796</v>
      </c>
      <c r="I477" s="25">
        <v>35297.2</v>
      </c>
      <c r="J477" s="25">
        <v>5453.1214</v>
      </c>
      <c r="K477" s="27"/>
    </row>
    <row r="478" spans="1:11" ht="15.75" customHeight="1">
      <c r="A478" s="114"/>
      <c r="B478" s="115"/>
      <c r="C478" s="115"/>
      <c r="D478" s="115"/>
      <c r="E478" s="115"/>
      <c r="F478" s="115"/>
      <c r="G478" s="133"/>
      <c r="H478" s="25">
        <v>0</v>
      </c>
      <c r="I478" s="25">
        <v>0</v>
      </c>
      <c r="J478" s="25">
        <v>0</v>
      </c>
      <c r="K478" s="27"/>
    </row>
    <row r="479" spans="1:11" ht="15.75" customHeight="1">
      <c r="A479" s="114"/>
      <c r="B479" s="115"/>
      <c r="C479" s="115"/>
      <c r="D479" s="115"/>
      <c r="E479" s="115"/>
      <c r="F479" s="115"/>
      <c r="G479" s="133"/>
      <c r="H479" s="25">
        <v>0</v>
      </c>
      <c r="I479" s="25">
        <v>0</v>
      </c>
      <c r="J479" s="25">
        <v>0</v>
      </c>
      <c r="K479" s="27"/>
    </row>
    <row r="480" spans="1:11" ht="15.75" customHeight="1">
      <c r="A480" s="114"/>
      <c r="B480" s="115" t="s">
        <v>27</v>
      </c>
      <c r="C480" s="115"/>
      <c r="D480" s="115"/>
      <c r="E480" s="115"/>
      <c r="F480" s="115"/>
      <c r="G480" s="133"/>
      <c r="H480" s="24">
        <v>75796</v>
      </c>
      <c r="I480" s="24">
        <v>35297.2</v>
      </c>
      <c r="J480" s="24">
        <v>5453.1214</v>
      </c>
      <c r="K480" s="27"/>
    </row>
    <row r="481" spans="1:11" ht="15.75" customHeight="1">
      <c r="A481" s="118" t="s">
        <v>62</v>
      </c>
      <c r="B481" s="119" t="s">
        <v>74</v>
      </c>
      <c r="C481" s="118" t="s">
        <v>1</v>
      </c>
      <c r="D481" s="118" t="s">
        <v>18</v>
      </c>
      <c r="E481" s="118" t="s">
        <v>95</v>
      </c>
      <c r="F481" s="118" t="s">
        <v>89</v>
      </c>
      <c r="G481" s="133"/>
      <c r="H481" s="25">
        <v>0</v>
      </c>
      <c r="I481" s="25">
        <v>5800</v>
      </c>
      <c r="J481" s="25">
        <v>353.1214</v>
      </c>
      <c r="K481" s="27"/>
    </row>
    <row r="482" spans="1:11" ht="15.75" customHeight="1">
      <c r="A482" s="118"/>
      <c r="B482" s="119"/>
      <c r="C482" s="118"/>
      <c r="D482" s="118"/>
      <c r="E482" s="118"/>
      <c r="F482" s="118"/>
      <c r="G482" s="133"/>
      <c r="H482" s="25">
        <v>0</v>
      </c>
      <c r="I482" s="25">
        <v>0</v>
      </c>
      <c r="J482" s="25">
        <v>0</v>
      </c>
      <c r="K482" s="27"/>
    </row>
    <row r="483" spans="1:11" ht="15.75" customHeight="1">
      <c r="A483" s="118"/>
      <c r="B483" s="119"/>
      <c r="C483" s="118"/>
      <c r="D483" s="118"/>
      <c r="E483" s="118"/>
      <c r="F483" s="118"/>
      <c r="G483" s="133"/>
      <c r="H483" s="25">
        <v>0</v>
      </c>
      <c r="I483" s="25">
        <v>0</v>
      </c>
      <c r="J483" s="25">
        <v>0</v>
      </c>
      <c r="K483" s="27"/>
    </row>
    <row r="484" spans="1:11" ht="15.75" customHeight="1">
      <c r="A484" s="118" t="s">
        <v>75</v>
      </c>
      <c r="B484" s="119" t="s">
        <v>76</v>
      </c>
      <c r="C484" s="118" t="s">
        <v>2</v>
      </c>
      <c r="D484" s="118" t="s">
        <v>77</v>
      </c>
      <c r="E484" s="118" t="s">
        <v>95</v>
      </c>
      <c r="F484" s="118" t="s">
        <v>89</v>
      </c>
      <c r="G484" s="133"/>
      <c r="H484" s="25">
        <v>0</v>
      </c>
      <c r="I484" s="25">
        <v>29497.2</v>
      </c>
      <c r="J484" s="25">
        <v>5100</v>
      </c>
      <c r="K484" s="27"/>
    </row>
    <row r="485" spans="1:11" ht="15.75" customHeight="1">
      <c r="A485" s="118"/>
      <c r="B485" s="119"/>
      <c r="C485" s="118"/>
      <c r="D485" s="118"/>
      <c r="E485" s="118"/>
      <c r="F485" s="118"/>
      <c r="G485" s="133"/>
      <c r="H485" s="25">
        <v>0</v>
      </c>
      <c r="I485" s="25">
        <v>0</v>
      </c>
      <c r="J485" s="25">
        <v>0</v>
      </c>
      <c r="K485" s="27"/>
    </row>
    <row r="486" spans="1:11" ht="15.75" customHeight="1">
      <c r="A486" s="118"/>
      <c r="B486" s="119"/>
      <c r="C486" s="118"/>
      <c r="D486" s="118"/>
      <c r="E486" s="118"/>
      <c r="F486" s="118"/>
      <c r="G486" s="133"/>
      <c r="H486" s="25">
        <v>0</v>
      </c>
      <c r="I486" s="25">
        <v>0</v>
      </c>
      <c r="J486" s="25">
        <v>0</v>
      </c>
      <c r="K486" s="27"/>
    </row>
    <row r="487" spans="1:11" ht="15.75" customHeight="1">
      <c r="A487" s="114" t="s">
        <v>32</v>
      </c>
      <c r="B487" s="115" t="s">
        <v>78</v>
      </c>
      <c r="C487" s="115"/>
      <c r="D487" s="115"/>
      <c r="E487" s="115"/>
      <c r="F487" s="115"/>
      <c r="G487" s="133"/>
      <c r="H487" s="25">
        <v>8392.800000000001</v>
      </c>
      <c r="I487" s="25">
        <v>4589.599999999999</v>
      </c>
      <c r="J487" s="25">
        <v>1806.64997</v>
      </c>
      <c r="K487" s="27"/>
    </row>
    <row r="488" spans="1:11" ht="15.75" customHeight="1">
      <c r="A488" s="114"/>
      <c r="B488" s="115"/>
      <c r="C488" s="115"/>
      <c r="D488" s="115"/>
      <c r="E488" s="115"/>
      <c r="F488" s="115"/>
      <c r="G488" s="133"/>
      <c r="H488" s="25">
        <v>0</v>
      </c>
      <c r="I488" s="25">
        <v>0</v>
      </c>
      <c r="J488" s="25">
        <v>0</v>
      </c>
      <c r="K488" s="27"/>
    </row>
    <row r="489" spans="1:11" ht="15.75" customHeight="1">
      <c r="A489" s="114"/>
      <c r="B489" s="115"/>
      <c r="C489" s="115"/>
      <c r="D489" s="115"/>
      <c r="E489" s="115"/>
      <c r="F489" s="115"/>
      <c r="G489" s="133"/>
      <c r="H489" s="25">
        <v>0</v>
      </c>
      <c r="I489" s="25">
        <v>0</v>
      </c>
      <c r="J489" s="25">
        <v>0</v>
      </c>
      <c r="K489" s="27"/>
    </row>
    <row r="490" spans="1:11" ht="15.75" customHeight="1">
      <c r="A490" s="114"/>
      <c r="B490" s="115" t="s">
        <v>27</v>
      </c>
      <c r="C490" s="115"/>
      <c r="D490" s="115"/>
      <c r="E490" s="115"/>
      <c r="F490" s="115"/>
      <c r="G490" s="133"/>
      <c r="H490" s="24">
        <v>8392.800000000001</v>
      </c>
      <c r="I490" s="24">
        <v>4589.599999999999</v>
      </c>
      <c r="J490" s="24">
        <v>1806.64997</v>
      </c>
      <c r="K490" s="27"/>
    </row>
    <row r="491" spans="1:11" ht="15.75" customHeight="1">
      <c r="A491" s="118" t="s">
        <v>96</v>
      </c>
      <c r="B491" s="119" t="s">
        <v>79</v>
      </c>
      <c r="C491" s="118" t="s">
        <v>56</v>
      </c>
      <c r="D491" s="118" t="s">
        <v>16</v>
      </c>
      <c r="E491" s="118" t="s">
        <v>95</v>
      </c>
      <c r="F491" s="118" t="s">
        <v>89</v>
      </c>
      <c r="G491" s="133"/>
      <c r="H491" s="25">
        <v>0</v>
      </c>
      <c r="I491" s="25">
        <v>789.6</v>
      </c>
      <c r="J491" s="25">
        <v>789.6</v>
      </c>
      <c r="K491" s="27"/>
    </row>
    <row r="492" spans="1:11" ht="15.75" customHeight="1">
      <c r="A492" s="118"/>
      <c r="B492" s="119"/>
      <c r="C492" s="118"/>
      <c r="D492" s="118"/>
      <c r="E492" s="118"/>
      <c r="F492" s="118"/>
      <c r="G492" s="133"/>
      <c r="H492" s="25">
        <v>0</v>
      </c>
      <c r="I492" s="25">
        <v>0</v>
      </c>
      <c r="J492" s="25">
        <v>0</v>
      </c>
      <c r="K492" s="27"/>
    </row>
    <row r="493" spans="1:11" ht="15.75" customHeight="1">
      <c r="A493" s="118"/>
      <c r="B493" s="119"/>
      <c r="C493" s="118"/>
      <c r="D493" s="118"/>
      <c r="E493" s="118"/>
      <c r="F493" s="118"/>
      <c r="G493" s="133"/>
      <c r="H493" s="25">
        <v>0</v>
      </c>
      <c r="I493" s="25">
        <v>0</v>
      </c>
      <c r="J493" s="25">
        <v>0</v>
      </c>
      <c r="K493" s="27"/>
    </row>
    <row r="494" spans="1:11" ht="15.75" customHeight="1">
      <c r="A494" s="118" t="s">
        <v>80</v>
      </c>
      <c r="B494" s="119" t="s">
        <v>81</v>
      </c>
      <c r="C494" s="118" t="s">
        <v>33</v>
      </c>
      <c r="D494" s="118" t="s">
        <v>16</v>
      </c>
      <c r="E494" s="118" t="s">
        <v>95</v>
      </c>
      <c r="F494" s="118" t="s">
        <v>89</v>
      </c>
      <c r="G494" s="133"/>
      <c r="H494" s="25">
        <v>0</v>
      </c>
      <c r="I494" s="25">
        <v>2520.2</v>
      </c>
      <c r="J494" s="25">
        <v>1006.61</v>
      </c>
      <c r="K494" s="27"/>
    </row>
    <row r="495" spans="1:11" ht="15.75" customHeight="1">
      <c r="A495" s="118"/>
      <c r="B495" s="119"/>
      <c r="C495" s="118"/>
      <c r="D495" s="118"/>
      <c r="E495" s="118"/>
      <c r="F495" s="118"/>
      <c r="G495" s="133"/>
      <c r="H495" s="25">
        <v>0</v>
      </c>
      <c r="I495" s="25">
        <v>0</v>
      </c>
      <c r="J495" s="25">
        <v>0</v>
      </c>
      <c r="K495" s="27"/>
    </row>
    <row r="496" spans="1:11" ht="15.75" customHeight="1">
      <c r="A496" s="118"/>
      <c r="B496" s="119"/>
      <c r="C496" s="118"/>
      <c r="D496" s="118"/>
      <c r="E496" s="118"/>
      <c r="F496" s="118"/>
      <c r="G496" s="133"/>
      <c r="H496" s="25">
        <v>0</v>
      </c>
      <c r="I496" s="25">
        <v>0</v>
      </c>
      <c r="J496" s="25">
        <v>0</v>
      </c>
      <c r="K496" s="27"/>
    </row>
    <row r="497" spans="1:11" ht="15.75" customHeight="1">
      <c r="A497" s="118" t="s">
        <v>82</v>
      </c>
      <c r="B497" s="119" t="s">
        <v>83</v>
      </c>
      <c r="C497" s="118" t="s">
        <v>0</v>
      </c>
      <c r="D497" s="118" t="s">
        <v>16</v>
      </c>
      <c r="E497" s="118" t="s">
        <v>95</v>
      </c>
      <c r="F497" s="118" t="s">
        <v>89</v>
      </c>
      <c r="G497" s="133"/>
      <c r="H497" s="25">
        <v>0</v>
      </c>
      <c r="I497" s="25">
        <v>1167.8</v>
      </c>
      <c r="J497" s="25">
        <v>4</v>
      </c>
      <c r="K497" s="27"/>
    </row>
    <row r="498" spans="1:11" ht="15.75" customHeight="1">
      <c r="A498" s="118"/>
      <c r="B498" s="119"/>
      <c r="C498" s="118"/>
      <c r="D498" s="118"/>
      <c r="E498" s="118"/>
      <c r="F498" s="118"/>
      <c r="G498" s="133"/>
      <c r="H498" s="25">
        <v>0</v>
      </c>
      <c r="I498" s="25">
        <v>0</v>
      </c>
      <c r="J498" s="25">
        <v>0</v>
      </c>
      <c r="K498" s="27"/>
    </row>
    <row r="499" spans="1:11" ht="15.75" customHeight="1">
      <c r="A499" s="118"/>
      <c r="B499" s="119"/>
      <c r="C499" s="118"/>
      <c r="D499" s="118"/>
      <c r="E499" s="118"/>
      <c r="F499" s="118"/>
      <c r="G499" s="133"/>
      <c r="H499" s="25">
        <v>0</v>
      </c>
      <c r="I499" s="25">
        <v>0</v>
      </c>
      <c r="J499" s="25">
        <v>0</v>
      </c>
      <c r="K499" s="27"/>
    </row>
    <row r="500" spans="1:11" ht="15.75" customHeight="1">
      <c r="A500" s="118" t="s">
        <v>84</v>
      </c>
      <c r="B500" s="119" t="s">
        <v>85</v>
      </c>
      <c r="C500" s="118" t="s">
        <v>86</v>
      </c>
      <c r="D500" s="120" t="s">
        <v>16</v>
      </c>
      <c r="E500" s="118" t="s">
        <v>95</v>
      </c>
      <c r="F500" s="118" t="s">
        <v>89</v>
      </c>
      <c r="G500" s="133"/>
      <c r="H500" s="25">
        <v>0</v>
      </c>
      <c r="I500" s="25">
        <v>112</v>
      </c>
      <c r="J500" s="25">
        <v>6.43997</v>
      </c>
      <c r="K500" s="27"/>
    </row>
    <row r="501" spans="1:11" ht="15.75" customHeight="1">
      <c r="A501" s="118"/>
      <c r="B501" s="119"/>
      <c r="C501" s="118"/>
      <c r="D501" s="120"/>
      <c r="E501" s="118"/>
      <c r="F501" s="118"/>
      <c r="G501" s="133"/>
      <c r="H501" s="25">
        <v>0</v>
      </c>
      <c r="I501" s="25">
        <v>0</v>
      </c>
      <c r="J501" s="25">
        <v>0</v>
      </c>
      <c r="K501" s="27"/>
    </row>
    <row r="502" spans="1:11" ht="15.75" customHeight="1">
      <c r="A502" s="118"/>
      <c r="B502" s="119"/>
      <c r="C502" s="118"/>
      <c r="D502" s="120"/>
      <c r="E502" s="118"/>
      <c r="F502" s="118"/>
      <c r="G502" s="133"/>
      <c r="H502" s="25">
        <v>0</v>
      </c>
      <c r="I502" s="25">
        <v>0</v>
      </c>
      <c r="J502" s="25">
        <v>0</v>
      </c>
      <c r="K502" s="27"/>
    </row>
    <row r="503" spans="1:11" ht="15.75" customHeight="1">
      <c r="A503" s="22"/>
      <c r="B503" s="128" t="s">
        <v>291</v>
      </c>
      <c r="C503" s="128"/>
      <c r="D503" s="128"/>
      <c r="E503" s="128"/>
      <c r="F503" s="128"/>
      <c r="G503" s="95"/>
      <c r="H503" s="25">
        <v>5544000</v>
      </c>
      <c r="I503" s="25">
        <v>1978340</v>
      </c>
      <c r="J503" s="25">
        <v>1978340</v>
      </c>
      <c r="K503" s="27"/>
    </row>
    <row r="504" spans="1:11" ht="15.75" customHeight="1">
      <c r="A504" s="22"/>
      <c r="B504" s="128"/>
      <c r="C504" s="128"/>
      <c r="D504" s="128"/>
      <c r="E504" s="128"/>
      <c r="F504" s="128"/>
      <c r="G504" s="95"/>
      <c r="H504" s="25">
        <v>0</v>
      </c>
      <c r="I504" s="25">
        <v>0</v>
      </c>
      <c r="J504" s="25">
        <v>0</v>
      </c>
      <c r="K504" s="27"/>
    </row>
    <row r="505" spans="1:11" ht="15.75" customHeight="1">
      <c r="A505" s="22"/>
      <c r="B505" s="128"/>
      <c r="C505" s="128"/>
      <c r="D505" s="128"/>
      <c r="E505" s="128"/>
      <c r="F505" s="128"/>
      <c r="G505" s="95"/>
      <c r="H505" s="25">
        <v>0</v>
      </c>
      <c r="I505" s="25">
        <v>0</v>
      </c>
      <c r="J505" s="25">
        <v>0</v>
      </c>
      <c r="K505" s="27"/>
    </row>
    <row r="506" spans="1:11" ht="15.75" customHeight="1">
      <c r="A506" s="27"/>
      <c r="B506" s="26"/>
      <c r="C506" s="28"/>
      <c r="D506" s="28"/>
      <c r="E506" s="28"/>
      <c r="F506" s="28"/>
      <c r="G506" s="95"/>
      <c r="H506" s="24"/>
      <c r="I506" s="24"/>
      <c r="J506" s="24"/>
      <c r="K506" s="27"/>
    </row>
    <row r="507" spans="1:11" ht="25.5" customHeight="1">
      <c r="A507" s="118"/>
      <c r="B507" s="128" t="s">
        <v>57</v>
      </c>
      <c r="C507" s="128"/>
      <c r="D507" s="128"/>
      <c r="E507" s="128"/>
      <c r="F507" s="128"/>
      <c r="G507" s="114" t="s">
        <v>25</v>
      </c>
      <c r="H507" s="24">
        <v>244900</v>
      </c>
      <c r="I507" s="24">
        <f aca="true" t="shared" si="4" ref="I507:J509">I511+I524+I534</f>
        <v>31295</v>
      </c>
      <c r="J507" s="24">
        <f t="shared" si="4"/>
        <v>5657.700000000001</v>
      </c>
      <c r="K507" s="22"/>
    </row>
    <row r="508" spans="1:11" ht="12.75">
      <c r="A508" s="118"/>
      <c r="B508" s="128"/>
      <c r="C508" s="128"/>
      <c r="D508" s="128"/>
      <c r="E508" s="128"/>
      <c r="F508" s="128"/>
      <c r="G508" s="114"/>
      <c r="H508" s="24">
        <v>0</v>
      </c>
      <c r="I508" s="24">
        <f t="shared" si="4"/>
        <v>0</v>
      </c>
      <c r="J508" s="24">
        <f t="shared" si="4"/>
        <v>0</v>
      </c>
      <c r="K508" s="22"/>
    </row>
    <row r="509" spans="1:11" ht="12.75">
      <c r="A509" s="118"/>
      <c r="B509" s="128"/>
      <c r="C509" s="128"/>
      <c r="D509" s="128"/>
      <c r="E509" s="128"/>
      <c r="F509" s="128"/>
      <c r="G509" s="114"/>
      <c r="H509" s="24">
        <v>0</v>
      </c>
      <c r="I509" s="24">
        <f t="shared" si="4"/>
        <v>0</v>
      </c>
      <c r="J509" s="24">
        <f t="shared" si="4"/>
        <v>0</v>
      </c>
      <c r="K509" s="22"/>
    </row>
    <row r="510" spans="1:11" ht="12.75">
      <c r="A510" s="22"/>
      <c r="B510" s="125" t="s">
        <v>48</v>
      </c>
      <c r="C510" s="125"/>
      <c r="D510" s="125"/>
      <c r="E510" s="125"/>
      <c r="F510" s="125"/>
      <c r="G510" s="114"/>
      <c r="H510" s="24">
        <v>244900</v>
      </c>
      <c r="I510" s="24">
        <f>SUM(I507:I509)</f>
        <v>31295</v>
      </c>
      <c r="J510" s="24">
        <f>SUM(J507:J509)</f>
        <v>5657.700000000001</v>
      </c>
      <c r="K510" s="22"/>
    </row>
    <row r="511" spans="1:11" ht="12.75" customHeight="1">
      <c r="A511" s="117" t="s">
        <v>26</v>
      </c>
      <c r="B511" s="115" t="s">
        <v>97</v>
      </c>
      <c r="C511" s="115"/>
      <c r="D511" s="115"/>
      <c r="E511" s="115"/>
      <c r="F511" s="115"/>
      <c r="G511" s="114"/>
      <c r="H511" s="99">
        <f>24008.3+24008.3+24008.3</f>
        <v>72024.9</v>
      </c>
      <c r="I511" s="99">
        <f>I515+I518+I521</f>
        <v>24008.3</v>
      </c>
      <c r="J511" s="99">
        <f>J515+J518+J521</f>
        <v>5355.1</v>
      </c>
      <c r="K511" s="22"/>
    </row>
    <row r="512" spans="1:11" ht="12.75" customHeight="1">
      <c r="A512" s="117"/>
      <c r="B512" s="115"/>
      <c r="C512" s="115"/>
      <c r="D512" s="115"/>
      <c r="E512" s="115"/>
      <c r="F512" s="115"/>
      <c r="G512" s="114"/>
      <c r="H512" s="99">
        <v>0</v>
      </c>
      <c r="I512" s="99">
        <v>0</v>
      </c>
      <c r="J512" s="99">
        <v>0</v>
      </c>
      <c r="K512" s="22"/>
    </row>
    <row r="513" spans="1:11" ht="12.75" customHeight="1">
      <c r="A513" s="117"/>
      <c r="B513" s="115"/>
      <c r="C513" s="115"/>
      <c r="D513" s="115"/>
      <c r="E513" s="115"/>
      <c r="F513" s="115"/>
      <c r="G513" s="114"/>
      <c r="H513" s="99">
        <v>0</v>
      </c>
      <c r="I513" s="99">
        <v>0</v>
      </c>
      <c r="J513" s="99">
        <v>0</v>
      </c>
      <c r="K513" s="22"/>
    </row>
    <row r="514" spans="1:11" ht="12.75" customHeight="1">
      <c r="A514" s="117"/>
      <c r="B514" s="116" t="s">
        <v>27</v>
      </c>
      <c r="C514" s="116"/>
      <c r="D514" s="116"/>
      <c r="E514" s="116"/>
      <c r="F514" s="116"/>
      <c r="G514" s="114"/>
      <c r="H514" s="100">
        <f>SUM(H511:H513)</f>
        <v>72024.9</v>
      </c>
      <c r="I514" s="100">
        <f>SUM(I511:I513)</f>
        <v>24008.3</v>
      </c>
      <c r="J514" s="100">
        <f>SUM(J511:J513)</f>
        <v>5355.1</v>
      </c>
      <c r="K514" s="22"/>
    </row>
    <row r="515" spans="1:11" ht="12.75" customHeight="1">
      <c r="A515" s="113" t="s">
        <v>98</v>
      </c>
      <c r="B515" s="119" t="s">
        <v>67</v>
      </c>
      <c r="C515" s="118" t="s">
        <v>29</v>
      </c>
      <c r="D515" s="118" t="s">
        <v>16</v>
      </c>
      <c r="E515" s="118" t="s">
        <v>95</v>
      </c>
      <c r="F515" s="117"/>
      <c r="G515" s="114"/>
      <c r="H515" s="99">
        <v>0</v>
      </c>
      <c r="I515" s="99">
        <v>18187.4</v>
      </c>
      <c r="J515" s="99">
        <v>4178.5</v>
      </c>
      <c r="K515" s="22"/>
    </row>
    <row r="516" spans="1:11" ht="12.75" customHeight="1">
      <c r="A516" s="113"/>
      <c r="B516" s="119"/>
      <c r="C516" s="118"/>
      <c r="D516" s="118"/>
      <c r="E516" s="118"/>
      <c r="F516" s="117"/>
      <c r="G516" s="114"/>
      <c r="H516" s="99">
        <v>0</v>
      </c>
      <c r="I516" s="99">
        <v>0</v>
      </c>
      <c r="J516" s="99">
        <v>0</v>
      </c>
      <c r="K516" s="22"/>
    </row>
    <row r="517" spans="1:11" ht="12.75" customHeight="1">
      <c r="A517" s="113"/>
      <c r="B517" s="119"/>
      <c r="C517" s="118"/>
      <c r="D517" s="118"/>
      <c r="E517" s="118"/>
      <c r="F517" s="117"/>
      <c r="G517" s="114"/>
      <c r="H517" s="99">
        <v>0</v>
      </c>
      <c r="I517" s="99">
        <v>0</v>
      </c>
      <c r="J517" s="99">
        <v>0</v>
      </c>
      <c r="K517" s="22"/>
    </row>
    <row r="518" spans="1:11" ht="12.75" customHeight="1">
      <c r="A518" s="113" t="s">
        <v>99</v>
      </c>
      <c r="B518" s="119" t="s">
        <v>71</v>
      </c>
      <c r="C518" s="118" t="s">
        <v>72</v>
      </c>
      <c r="D518" s="118" t="s">
        <v>16</v>
      </c>
      <c r="E518" s="118" t="s">
        <v>95</v>
      </c>
      <c r="F518" s="117"/>
      <c r="G518" s="114"/>
      <c r="H518" s="99">
        <v>0</v>
      </c>
      <c r="I518" s="99">
        <v>5440.1</v>
      </c>
      <c r="J518" s="99">
        <v>1176.6</v>
      </c>
      <c r="K518" s="22"/>
    </row>
    <row r="519" spans="1:11" ht="12.75" customHeight="1">
      <c r="A519" s="113"/>
      <c r="B519" s="119"/>
      <c r="C519" s="118"/>
      <c r="D519" s="118"/>
      <c r="E519" s="118"/>
      <c r="F519" s="117"/>
      <c r="G519" s="114"/>
      <c r="H519" s="99">
        <v>0</v>
      </c>
      <c r="I519" s="99">
        <v>0</v>
      </c>
      <c r="J519" s="99">
        <v>0</v>
      </c>
      <c r="K519" s="22"/>
    </row>
    <row r="520" spans="1:11" ht="12.75" customHeight="1">
      <c r="A520" s="113"/>
      <c r="B520" s="119"/>
      <c r="C520" s="118"/>
      <c r="D520" s="118"/>
      <c r="E520" s="118"/>
      <c r="F520" s="117"/>
      <c r="G520" s="114"/>
      <c r="H520" s="99">
        <v>0</v>
      </c>
      <c r="I520" s="99">
        <v>0</v>
      </c>
      <c r="J520" s="99">
        <v>0</v>
      </c>
      <c r="K520" s="22"/>
    </row>
    <row r="521" spans="1:11" ht="12.75" customHeight="1">
      <c r="A521" s="113" t="s">
        <v>100</v>
      </c>
      <c r="B521" s="119" t="s">
        <v>101</v>
      </c>
      <c r="C521" s="118" t="s">
        <v>30</v>
      </c>
      <c r="D521" s="118" t="s">
        <v>16</v>
      </c>
      <c r="E521" s="118" t="s">
        <v>95</v>
      </c>
      <c r="F521" s="117"/>
      <c r="G521" s="114"/>
      <c r="H521" s="99">
        <v>0</v>
      </c>
      <c r="I521" s="99">
        <v>380.8</v>
      </c>
      <c r="J521" s="99">
        <v>0</v>
      </c>
      <c r="K521" s="22"/>
    </row>
    <row r="522" spans="1:11" ht="12.75" customHeight="1">
      <c r="A522" s="113"/>
      <c r="B522" s="119"/>
      <c r="C522" s="118"/>
      <c r="D522" s="118"/>
      <c r="E522" s="118"/>
      <c r="F522" s="117"/>
      <c r="G522" s="114"/>
      <c r="H522" s="99">
        <v>0</v>
      </c>
      <c r="I522" s="99">
        <v>0</v>
      </c>
      <c r="J522" s="99">
        <v>0</v>
      </c>
      <c r="K522" s="22"/>
    </row>
    <row r="523" spans="1:11" ht="12.75" customHeight="1">
      <c r="A523" s="113"/>
      <c r="B523" s="119"/>
      <c r="C523" s="118"/>
      <c r="D523" s="118"/>
      <c r="E523" s="118"/>
      <c r="F523" s="117"/>
      <c r="G523" s="114"/>
      <c r="H523" s="99">
        <v>0</v>
      </c>
      <c r="I523" s="99">
        <v>0</v>
      </c>
      <c r="J523" s="99">
        <v>0</v>
      </c>
      <c r="K523" s="22"/>
    </row>
    <row r="524" spans="1:11" ht="12.75" customHeight="1">
      <c r="A524" s="113" t="s">
        <v>31</v>
      </c>
      <c r="B524" s="115" t="s">
        <v>102</v>
      </c>
      <c r="C524" s="115"/>
      <c r="D524" s="115"/>
      <c r="E524" s="115"/>
      <c r="F524" s="115"/>
      <c r="G524" s="114"/>
      <c r="H524" s="99">
        <f>7056.5+7056.5+7056.5</f>
        <v>21169.5</v>
      </c>
      <c r="I524" s="99">
        <f>I528+I531</f>
        <v>7056.5</v>
      </c>
      <c r="J524" s="99">
        <f>J528+J531</f>
        <v>296.79999999999995</v>
      </c>
      <c r="K524" s="22"/>
    </row>
    <row r="525" spans="1:11" ht="12.75" customHeight="1">
      <c r="A525" s="113"/>
      <c r="B525" s="115"/>
      <c r="C525" s="115"/>
      <c r="D525" s="115"/>
      <c r="E525" s="115"/>
      <c r="F525" s="115"/>
      <c r="G525" s="114"/>
      <c r="H525" s="99">
        <v>0</v>
      </c>
      <c r="I525" s="99">
        <v>0</v>
      </c>
      <c r="J525" s="99">
        <v>0</v>
      </c>
      <c r="K525" s="22"/>
    </row>
    <row r="526" spans="1:11" ht="12.75" customHeight="1">
      <c r="A526" s="113"/>
      <c r="B526" s="115"/>
      <c r="C526" s="115"/>
      <c r="D526" s="115"/>
      <c r="E526" s="115"/>
      <c r="F526" s="115"/>
      <c r="G526" s="114"/>
      <c r="H526" s="99">
        <v>0</v>
      </c>
      <c r="I526" s="99">
        <v>0</v>
      </c>
      <c r="J526" s="99">
        <v>0</v>
      </c>
      <c r="K526" s="22"/>
    </row>
    <row r="527" spans="1:11" ht="12.75" customHeight="1">
      <c r="A527" s="113"/>
      <c r="B527" s="116" t="s">
        <v>27</v>
      </c>
      <c r="C527" s="116"/>
      <c r="D527" s="116"/>
      <c r="E527" s="116"/>
      <c r="F527" s="116"/>
      <c r="G527" s="114"/>
      <c r="H527" s="100">
        <f>SUM(H524:H526)</f>
        <v>21169.5</v>
      </c>
      <c r="I527" s="100">
        <f>SUM(I524:I526)</f>
        <v>7056.5</v>
      </c>
      <c r="J527" s="100">
        <f>SUM(J524:J526)</f>
        <v>296.79999999999995</v>
      </c>
      <c r="K527" s="22"/>
    </row>
    <row r="528" spans="1:11" ht="12.75" customHeight="1">
      <c r="A528" s="113" t="s">
        <v>103</v>
      </c>
      <c r="B528" s="119" t="s">
        <v>104</v>
      </c>
      <c r="C528" s="118" t="s">
        <v>1</v>
      </c>
      <c r="D528" s="118" t="s">
        <v>105</v>
      </c>
      <c r="E528" s="118" t="s">
        <v>95</v>
      </c>
      <c r="F528" s="118"/>
      <c r="G528" s="114"/>
      <c r="H528" s="99">
        <v>0</v>
      </c>
      <c r="I528" s="99">
        <v>1100.7</v>
      </c>
      <c r="J528" s="99">
        <v>121.1</v>
      </c>
      <c r="K528" s="22"/>
    </row>
    <row r="529" spans="1:11" ht="12.75" customHeight="1">
      <c r="A529" s="113"/>
      <c r="B529" s="119"/>
      <c r="C529" s="118"/>
      <c r="D529" s="118"/>
      <c r="E529" s="118"/>
      <c r="F529" s="118"/>
      <c r="G529" s="114"/>
      <c r="H529" s="99">
        <v>0</v>
      </c>
      <c r="I529" s="99">
        <v>0</v>
      </c>
      <c r="J529" s="99">
        <v>0</v>
      </c>
      <c r="K529" s="22"/>
    </row>
    <row r="530" spans="1:11" ht="12.75" customHeight="1">
      <c r="A530" s="113"/>
      <c r="B530" s="119"/>
      <c r="C530" s="118"/>
      <c r="D530" s="118"/>
      <c r="E530" s="118"/>
      <c r="F530" s="118"/>
      <c r="G530" s="114"/>
      <c r="H530" s="99">
        <v>0</v>
      </c>
      <c r="I530" s="99">
        <v>0</v>
      </c>
      <c r="J530" s="99">
        <v>0</v>
      </c>
      <c r="K530" s="22"/>
    </row>
    <row r="531" spans="1:11" ht="12.75" customHeight="1">
      <c r="A531" s="113" t="s">
        <v>106</v>
      </c>
      <c r="B531" s="119" t="s">
        <v>107</v>
      </c>
      <c r="C531" s="118" t="s">
        <v>2</v>
      </c>
      <c r="D531" s="118" t="s">
        <v>108</v>
      </c>
      <c r="E531" s="118" t="s">
        <v>95</v>
      </c>
      <c r="F531" s="118"/>
      <c r="G531" s="114"/>
      <c r="H531" s="99">
        <v>0</v>
      </c>
      <c r="I531" s="99">
        <v>5955.8</v>
      </c>
      <c r="J531" s="99">
        <v>175.7</v>
      </c>
      <c r="K531" s="22"/>
    </row>
    <row r="532" spans="1:11" ht="12.75" customHeight="1">
      <c r="A532" s="113"/>
      <c r="B532" s="119"/>
      <c r="C532" s="118"/>
      <c r="D532" s="118"/>
      <c r="E532" s="118"/>
      <c r="F532" s="118"/>
      <c r="G532" s="114"/>
      <c r="H532" s="99">
        <v>0</v>
      </c>
      <c r="I532" s="99">
        <v>0</v>
      </c>
      <c r="J532" s="99">
        <v>0</v>
      </c>
      <c r="K532" s="22"/>
    </row>
    <row r="533" spans="1:11" ht="12.75" customHeight="1">
      <c r="A533" s="113"/>
      <c r="B533" s="119"/>
      <c r="C533" s="118"/>
      <c r="D533" s="118"/>
      <c r="E533" s="118"/>
      <c r="F533" s="118"/>
      <c r="G533" s="114"/>
      <c r="H533" s="99">
        <v>0</v>
      </c>
      <c r="I533" s="99">
        <v>0</v>
      </c>
      <c r="J533" s="99">
        <v>0</v>
      </c>
      <c r="K533" s="22"/>
    </row>
    <row r="534" spans="1:11" ht="12.75" customHeight="1">
      <c r="A534" s="117" t="s">
        <v>32</v>
      </c>
      <c r="B534" s="115" t="s">
        <v>109</v>
      </c>
      <c r="C534" s="115"/>
      <c r="D534" s="115"/>
      <c r="E534" s="115"/>
      <c r="F534" s="115"/>
      <c r="G534" s="114"/>
      <c r="H534" s="101">
        <f>230.2+230.2+230.2</f>
        <v>690.5999999999999</v>
      </c>
      <c r="I534" s="101">
        <f>I538+I541</f>
        <v>230.2</v>
      </c>
      <c r="J534" s="101">
        <f>J538+J541</f>
        <v>5.8</v>
      </c>
      <c r="K534" s="22"/>
    </row>
    <row r="535" spans="1:11" ht="12.75" customHeight="1">
      <c r="A535" s="117"/>
      <c r="B535" s="115"/>
      <c r="C535" s="115"/>
      <c r="D535" s="115"/>
      <c r="E535" s="115"/>
      <c r="F535" s="115"/>
      <c r="G535" s="114"/>
      <c r="H535" s="101">
        <v>0</v>
      </c>
      <c r="I535" s="101">
        <v>0</v>
      </c>
      <c r="J535" s="101">
        <v>0</v>
      </c>
      <c r="K535" s="22"/>
    </row>
    <row r="536" spans="1:11" ht="12.75" customHeight="1">
      <c r="A536" s="117"/>
      <c r="B536" s="115"/>
      <c r="C536" s="115"/>
      <c r="D536" s="115"/>
      <c r="E536" s="115"/>
      <c r="F536" s="115"/>
      <c r="G536" s="114"/>
      <c r="H536" s="101">
        <v>0</v>
      </c>
      <c r="I536" s="101">
        <v>0</v>
      </c>
      <c r="J536" s="101">
        <v>0</v>
      </c>
      <c r="K536" s="22"/>
    </row>
    <row r="537" spans="1:11" ht="12.75" customHeight="1">
      <c r="A537" s="117"/>
      <c r="B537" s="115" t="s">
        <v>27</v>
      </c>
      <c r="C537" s="115"/>
      <c r="D537" s="115"/>
      <c r="E537" s="115"/>
      <c r="F537" s="115"/>
      <c r="G537" s="114"/>
      <c r="H537" s="70">
        <f>SUM(H534:H536)</f>
        <v>690.5999999999999</v>
      </c>
      <c r="I537" s="70">
        <f>SUM(I534:I536)</f>
        <v>230.2</v>
      </c>
      <c r="J537" s="70">
        <f>SUM(J534:J536)</f>
        <v>5.8</v>
      </c>
      <c r="K537" s="22"/>
    </row>
    <row r="538" spans="1:11" ht="12.75" customHeight="1">
      <c r="A538" s="113" t="s">
        <v>110</v>
      </c>
      <c r="B538" s="119" t="s">
        <v>81</v>
      </c>
      <c r="C538" s="118" t="s">
        <v>33</v>
      </c>
      <c r="D538" s="118" t="s">
        <v>16</v>
      </c>
      <c r="E538" s="118" t="s">
        <v>95</v>
      </c>
      <c r="F538" s="118"/>
      <c r="G538" s="114"/>
      <c r="H538" s="101">
        <v>0</v>
      </c>
      <c r="I538" s="101">
        <v>60</v>
      </c>
      <c r="J538" s="101">
        <v>2.8</v>
      </c>
      <c r="K538" s="22"/>
    </row>
    <row r="539" spans="1:11" ht="12.75" customHeight="1">
      <c r="A539" s="113"/>
      <c r="B539" s="119"/>
      <c r="C539" s="118"/>
      <c r="D539" s="118"/>
      <c r="E539" s="118"/>
      <c r="F539" s="118"/>
      <c r="G539" s="114"/>
      <c r="H539" s="101">
        <v>0</v>
      </c>
      <c r="I539" s="101">
        <v>0</v>
      </c>
      <c r="J539" s="101">
        <v>0</v>
      </c>
      <c r="K539" s="22"/>
    </row>
    <row r="540" spans="1:11" ht="12.75" customHeight="1">
      <c r="A540" s="113"/>
      <c r="B540" s="119"/>
      <c r="C540" s="118"/>
      <c r="D540" s="118"/>
      <c r="E540" s="118"/>
      <c r="F540" s="118"/>
      <c r="G540" s="114"/>
      <c r="H540" s="101">
        <v>0</v>
      </c>
      <c r="I540" s="101">
        <v>0</v>
      </c>
      <c r="J540" s="101">
        <v>0</v>
      </c>
      <c r="K540" s="22"/>
    </row>
    <row r="541" spans="1:11" ht="12.75" customHeight="1">
      <c r="A541" s="113" t="s">
        <v>111</v>
      </c>
      <c r="B541" s="119" t="s">
        <v>112</v>
      </c>
      <c r="C541" s="118" t="s">
        <v>0</v>
      </c>
      <c r="D541" s="120" t="s">
        <v>16</v>
      </c>
      <c r="E541" s="118" t="s">
        <v>95</v>
      </c>
      <c r="F541" s="118"/>
      <c r="G541" s="114"/>
      <c r="H541" s="101">
        <v>0</v>
      </c>
      <c r="I541" s="101">
        <v>170.2</v>
      </c>
      <c r="J541" s="101">
        <v>3</v>
      </c>
      <c r="K541" s="22"/>
    </row>
    <row r="542" spans="1:11" ht="12.75" customHeight="1">
      <c r="A542" s="113"/>
      <c r="B542" s="119"/>
      <c r="C542" s="118"/>
      <c r="D542" s="120"/>
      <c r="E542" s="118"/>
      <c r="F542" s="118"/>
      <c r="G542" s="114"/>
      <c r="H542" s="101">
        <v>0</v>
      </c>
      <c r="I542" s="101">
        <v>0</v>
      </c>
      <c r="J542" s="101">
        <v>0</v>
      </c>
      <c r="K542" s="22"/>
    </row>
    <row r="543" spans="1:11" ht="13.5" customHeight="1">
      <c r="A543" s="113"/>
      <c r="B543" s="119"/>
      <c r="C543" s="118"/>
      <c r="D543" s="120"/>
      <c r="E543" s="118"/>
      <c r="F543" s="118"/>
      <c r="G543" s="114"/>
      <c r="H543" s="101">
        <v>0</v>
      </c>
      <c r="I543" s="101">
        <v>0</v>
      </c>
      <c r="J543" s="101">
        <v>0</v>
      </c>
      <c r="K543" s="22"/>
    </row>
    <row r="544" spans="1:11" ht="12.75">
      <c r="A544" s="22"/>
      <c r="B544" s="26"/>
      <c r="C544" s="28"/>
      <c r="D544" s="28"/>
      <c r="E544" s="28"/>
      <c r="F544" s="28"/>
      <c r="G544" s="23"/>
      <c r="H544" s="24"/>
      <c r="I544" s="24"/>
      <c r="J544" s="24"/>
      <c r="K544" s="22"/>
    </row>
    <row r="545" spans="1:11" ht="24.75" customHeight="1">
      <c r="A545" s="98"/>
      <c r="B545" s="128" t="s">
        <v>42</v>
      </c>
      <c r="C545" s="128"/>
      <c r="D545" s="128"/>
      <c r="E545" s="128"/>
      <c r="F545" s="128"/>
      <c r="G545" s="22"/>
      <c r="H545" s="24">
        <v>98500</v>
      </c>
      <c r="I545" s="24">
        <v>0</v>
      </c>
      <c r="J545" s="24">
        <v>0</v>
      </c>
      <c r="K545" s="147"/>
    </row>
    <row r="546" spans="1:11" ht="11.25" customHeight="1">
      <c r="A546" s="98"/>
      <c r="B546" s="128"/>
      <c r="C546" s="128"/>
      <c r="D546" s="128"/>
      <c r="E546" s="128"/>
      <c r="F546" s="128"/>
      <c r="G546" s="28"/>
      <c r="H546" s="24">
        <v>0</v>
      </c>
      <c r="I546" s="24">
        <v>0</v>
      </c>
      <c r="J546" s="24">
        <v>0</v>
      </c>
      <c r="K546" s="147"/>
    </row>
    <row r="547" spans="1:11" ht="11.25" customHeight="1">
      <c r="A547" s="98"/>
      <c r="B547" s="128"/>
      <c r="C547" s="128"/>
      <c r="D547" s="128"/>
      <c r="E547" s="128"/>
      <c r="F547" s="128"/>
      <c r="G547" s="28"/>
      <c r="H547" s="24">
        <v>0</v>
      </c>
      <c r="I547" s="24">
        <v>0</v>
      </c>
      <c r="J547" s="24">
        <v>0</v>
      </c>
      <c r="K547" s="147"/>
    </row>
    <row r="548" spans="1:11" ht="24.75" customHeight="1">
      <c r="A548" s="98"/>
      <c r="B548" s="125" t="s">
        <v>48</v>
      </c>
      <c r="C548" s="125"/>
      <c r="D548" s="125"/>
      <c r="E548" s="125"/>
      <c r="F548" s="125"/>
      <c r="G548" s="28"/>
      <c r="H548" s="24">
        <f>H545</f>
        <v>98500</v>
      </c>
      <c r="I548" s="24">
        <f>I545</f>
        <v>0</v>
      </c>
      <c r="J548" s="24">
        <f>J545</f>
        <v>0</v>
      </c>
      <c r="K548" s="96"/>
    </row>
    <row r="549" spans="1:11" ht="12.75">
      <c r="A549" s="118"/>
      <c r="B549" s="115" t="s">
        <v>66</v>
      </c>
      <c r="C549" s="115"/>
      <c r="D549" s="115"/>
      <c r="E549" s="115"/>
      <c r="F549" s="115"/>
      <c r="G549" s="114"/>
      <c r="H549" s="24">
        <f aca="true" t="shared" si="5" ref="H549:J551">H553</f>
        <v>505800</v>
      </c>
      <c r="I549" s="24">
        <f t="shared" si="5"/>
        <v>63279.5</v>
      </c>
      <c r="J549" s="24">
        <f t="shared" si="5"/>
        <v>19834.1</v>
      </c>
      <c r="K549" s="118"/>
    </row>
    <row r="550" spans="1:11" ht="12.75">
      <c r="A550" s="118"/>
      <c r="B550" s="115"/>
      <c r="C550" s="115"/>
      <c r="D550" s="115"/>
      <c r="E550" s="115"/>
      <c r="F550" s="115"/>
      <c r="G550" s="114"/>
      <c r="H550" s="24">
        <f t="shared" si="5"/>
        <v>0</v>
      </c>
      <c r="I550" s="24">
        <f t="shared" si="5"/>
        <v>0</v>
      </c>
      <c r="J550" s="24">
        <f t="shared" si="5"/>
        <v>0</v>
      </c>
      <c r="K550" s="118"/>
    </row>
    <row r="551" spans="1:11" ht="12.75">
      <c r="A551" s="118"/>
      <c r="B551" s="115"/>
      <c r="C551" s="115"/>
      <c r="D551" s="115"/>
      <c r="E551" s="115"/>
      <c r="F551" s="115"/>
      <c r="G551" s="114"/>
      <c r="H551" s="24">
        <f t="shared" si="5"/>
        <v>0</v>
      </c>
      <c r="I551" s="24">
        <f t="shared" si="5"/>
        <v>0</v>
      </c>
      <c r="J551" s="24">
        <f t="shared" si="5"/>
        <v>0</v>
      </c>
      <c r="K551" s="118"/>
    </row>
    <row r="552" spans="1:11" ht="12.75">
      <c r="A552" s="118"/>
      <c r="B552" s="115" t="s">
        <v>48</v>
      </c>
      <c r="C552" s="115"/>
      <c r="D552" s="115"/>
      <c r="E552" s="115"/>
      <c r="F552" s="115"/>
      <c r="G552" s="114"/>
      <c r="H552" s="24">
        <f>H549</f>
        <v>505800</v>
      </c>
      <c r="I552" s="24">
        <f>I549+I550+I551</f>
        <v>63279.5</v>
      </c>
      <c r="J552" s="24">
        <f>J549+J550+J551</f>
        <v>19834.1</v>
      </c>
      <c r="K552" s="118"/>
    </row>
    <row r="553" spans="1:11" ht="43.5" customHeight="1">
      <c r="A553" s="118" t="s">
        <v>28</v>
      </c>
      <c r="B553" s="157" t="s">
        <v>114</v>
      </c>
      <c r="C553" s="118" t="s">
        <v>1</v>
      </c>
      <c r="D553" s="118" t="s">
        <v>16</v>
      </c>
      <c r="E553" s="118" t="s">
        <v>115</v>
      </c>
      <c r="F553" s="118"/>
      <c r="G553" s="114"/>
      <c r="H553" s="25">
        <v>505800</v>
      </c>
      <c r="I553" s="25">
        <v>63279.5</v>
      </c>
      <c r="J553" s="25">
        <v>19834.1</v>
      </c>
      <c r="K553" s="156" t="s">
        <v>113</v>
      </c>
    </row>
    <row r="554" spans="1:11" ht="43.5" customHeight="1">
      <c r="A554" s="118"/>
      <c r="B554" s="157"/>
      <c r="C554" s="118"/>
      <c r="D554" s="118"/>
      <c r="E554" s="118"/>
      <c r="F554" s="118"/>
      <c r="G554" s="114"/>
      <c r="H554" s="25">
        <v>0</v>
      </c>
      <c r="I554" s="25">
        <v>0</v>
      </c>
      <c r="J554" s="25">
        <v>0</v>
      </c>
      <c r="K554" s="156"/>
    </row>
    <row r="555" spans="1:11" ht="43.5" customHeight="1">
      <c r="A555" s="118"/>
      <c r="B555" s="157"/>
      <c r="C555" s="118"/>
      <c r="D555" s="118"/>
      <c r="E555" s="118"/>
      <c r="F555" s="118"/>
      <c r="G555" s="114"/>
      <c r="H555" s="25">
        <v>0</v>
      </c>
      <c r="I555" s="25">
        <v>0</v>
      </c>
      <c r="J555" s="25">
        <v>0</v>
      </c>
      <c r="K555" s="156"/>
    </row>
    <row r="556" spans="1:11" ht="12.75">
      <c r="A556" s="22"/>
      <c r="B556" s="31"/>
      <c r="C556" s="31"/>
      <c r="D556" s="31"/>
      <c r="E556" s="31"/>
      <c r="F556" s="31"/>
      <c r="G556" s="114"/>
      <c r="H556" s="24"/>
      <c r="I556" s="24"/>
      <c r="J556" s="24"/>
      <c r="K556" s="102"/>
    </row>
    <row r="557" spans="1:11" ht="12.75">
      <c r="A557" s="98"/>
      <c r="B557" s="149" t="s">
        <v>34</v>
      </c>
      <c r="C557" s="149"/>
      <c r="D557" s="149"/>
      <c r="E557" s="149"/>
      <c r="F557" s="149"/>
      <c r="G557" s="103" t="s">
        <v>43</v>
      </c>
      <c r="H557" s="104">
        <v>11167800</v>
      </c>
      <c r="I557" s="104">
        <f>I561+I565+I570+I574</f>
        <v>1190478</v>
      </c>
      <c r="J557" s="104">
        <f>J561+J565+J570+J574-0.1</f>
        <v>48574.524569999994</v>
      </c>
      <c r="K557" s="105"/>
    </row>
    <row r="558" spans="1:11" ht="12.75">
      <c r="A558" s="98"/>
      <c r="B558" s="149"/>
      <c r="C558" s="149"/>
      <c r="D558" s="149"/>
      <c r="E558" s="149"/>
      <c r="F558" s="149"/>
      <c r="G558" s="103"/>
      <c r="H558" s="104">
        <v>0</v>
      </c>
      <c r="I558" s="104">
        <f aca="true" t="shared" si="6" ref="I557:J559">I562+I566+I571+I575</f>
        <v>0</v>
      </c>
      <c r="J558" s="104">
        <f t="shared" si="6"/>
        <v>0</v>
      </c>
      <c r="K558" s="105"/>
    </row>
    <row r="559" spans="1:11" ht="12.75">
      <c r="A559" s="98"/>
      <c r="B559" s="149"/>
      <c r="C559" s="149"/>
      <c r="D559" s="149"/>
      <c r="E559" s="149"/>
      <c r="F559" s="149"/>
      <c r="G559" s="103"/>
      <c r="H559" s="104">
        <v>0</v>
      </c>
      <c r="I559" s="104">
        <f t="shared" si="6"/>
        <v>0</v>
      </c>
      <c r="J559" s="104">
        <f t="shared" si="6"/>
        <v>0</v>
      </c>
      <c r="K559" s="105"/>
    </row>
    <row r="560" spans="1:11" ht="12.75">
      <c r="A560" s="98"/>
      <c r="B560" s="115" t="s">
        <v>48</v>
      </c>
      <c r="C560" s="115"/>
      <c r="D560" s="115"/>
      <c r="E560" s="115"/>
      <c r="F560" s="115"/>
      <c r="G560" s="103"/>
      <c r="H560" s="106">
        <f>H559+H558+H557</f>
        <v>11167800</v>
      </c>
      <c r="I560" s="106">
        <f>I559+I558+I557</f>
        <v>1190478</v>
      </c>
      <c r="J560" s="106">
        <f>J559+J558+J557</f>
        <v>48574.524569999994</v>
      </c>
      <c r="K560" s="105"/>
    </row>
    <row r="561" spans="1:11" ht="12.75" customHeight="1">
      <c r="A561" s="98"/>
      <c r="B561" s="108" t="s">
        <v>36</v>
      </c>
      <c r="C561" s="108"/>
      <c r="D561" s="108"/>
      <c r="E561" s="108"/>
      <c r="F561" s="108"/>
      <c r="G561" s="109" t="s">
        <v>43</v>
      </c>
      <c r="H561" s="105">
        <v>195980.1</v>
      </c>
      <c r="I561" s="105">
        <v>195980.1</v>
      </c>
      <c r="J561" s="105">
        <v>36325.799999999996</v>
      </c>
      <c r="K561" s="110" t="s">
        <v>37</v>
      </c>
    </row>
    <row r="562" spans="1:11" ht="12.75">
      <c r="A562" s="98"/>
      <c r="B562" s="108"/>
      <c r="C562" s="108"/>
      <c r="D562" s="108"/>
      <c r="E562" s="108"/>
      <c r="F562" s="108"/>
      <c r="G562" s="109"/>
      <c r="H562" s="105">
        <v>0</v>
      </c>
      <c r="I562" s="105">
        <v>0</v>
      </c>
      <c r="J562" s="105">
        <v>0</v>
      </c>
      <c r="K562" s="110"/>
    </row>
    <row r="563" spans="1:11" ht="12.75">
      <c r="A563" s="98"/>
      <c r="B563" s="108"/>
      <c r="C563" s="108"/>
      <c r="D563" s="108"/>
      <c r="E563" s="108"/>
      <c r="F563" s="108"/>
      <c r="G563" s="109"/>
      <c r="H563" s="105">
        <v>0</v>
      </c>
      <c r="I563" s="105">
        <v>0</v>
      </c>
      <c r="J563" s="105">
        <v>0</v>
      </c>
      <c r="K563" s="110"/>
    </row>
    <row r="564" spans="1:11" ht="12.75">
      <c r="A564" s="98"/>
      <c r="B564" s="111" t="s">
        <v>38</v>
      </c>
      <c r="C564" s="111"/>
      <c r="D564" s="111"/>
      <c r="E564" s="111"/>
      <c r="F564" s="111"/>
      <c r="G564" s="106"/>
      <c r="H564" s="105">
        <v>195980.1</v>
      </c>
      <c r="I564" s="105">
        <v>195980.1</v>
      </c>
      <c r="J564" s="105">
        <v>36325.799999999996</v>
      </c>
      <c r="K564" s="110"/>
    </row>
    <row r="565" spans="1:11" ht="12.75" customHeight="1">
      <c r="A565" s="98"/>
      <c r="B565" s="108" t="s">
        <v>116</v>
      </c>
      <c r="C565" s="108"/>
      <c r="D565" s="108"/>
      <c r="E565" s="108"/>
      <c r="F565" s="108"/>
      <c r="G565" s="109" t="s">
        <v>43</v>
      </c>
      <c r="H565" s="105">
        <v>915578.4</v>
      </c>
      <c r="I565" s="105">
        <v>915578.4</v>
      </c>
      <c r="J565" s="105">
        <v>748.32457</v>
      </c>
      <c r="K565" s="110" t="s">
        <v>37</v>
      </c>
    </row>
    <row r="566" spans="1:11" ht="12.75">
      <c r="A566" s="98"/>
      <c r="B566" s="108"/>
      <c r="C566" s="108"/>
      <c r="D566" s="108"/>
      <c r="E566" s="108"/>
      <c r="F566" s="108"/>
      <c r="G566" s="109"/>
      <c r="H566" s="105">
        <v>0</v>
      </c>
      <c r="I566" s="105">
        <v>0</v>
      </c>
      <c r="J566" s="105">
        <v>0</v>
      </c>
      <c r="K566" s="110"/>
    </row>
    <row r="567" spans="1:11" ht="12.75">
      <c r="A567" s="98"/>
      <c r="B567" s="108"/>
      <c r="C567" s="108"/>
      <c r="D567" s="108"/>
      <c r="E567" s="108"/>
      <c r="F567" s="108"/>
      <c r="G567" s="109"/>
      <c r="H567" s="105">
        <v>0</v>
      </c>
      <c r="I567" s="105">
        <v>0</v>
      </c>
      <c r="J567" s="105">
        <v>0</v>
      </c>
      <c r="K567" s="110"/>
    </row>
    <row r="568" spans="1:11" ht="12.75">
      <c r="A568" s="98"/>
      <c r="B568" s="111" t="s">
        <v>38</v>
      </c>
      <c r="C568" s="111"/>
      <c r="D568" s="111"/>
      <c r="E568" s="111"/>
      <c r="F568" s="111"/>
      <c r="G568" s="106"/>
      <c r="H568" s="105">
        <v>915578.4</v>
      </c>
      <c r="I568" s="105">
        <v>915578.4</v>
      </c>
      <c r="J568" s="105">
        <v>748.32457</v>
      </c>
      <c r="K568" s="110"/>
    </row>
    <row r="569" spans="1:11" ht="12.75" customHeight="1">
      <c r="A569" s="98"/>
      <c r="B569" s="112" t="s">
        <v>117</v>
      </c>
      <c r="C569" s="112"/>
      <c r="D569" s="112"/>
      <c r="E569" s="112"/>
      <c r="F569" s="112"/>
      <c r="G569" s="106"/>
      <c r="H569" s="105">
        <v>906789.6</v>
      </c>
      <c r="I569" s="105">
        <v>906789.6</v>
      </c>
      <c r="J569" s="105">
        <v>0</v>
      </c>
      <c r="K569" s="107"/>
    </row>
    <row r="570" spans="1:11" ht="12.75" customHeight="1">
      <c r="A570" s="98"/>
      <c r="B570" s="108" t="s">
        <v>39</v>
      </c>
      <c r="C570" s="108"/>
      <c r="D570" s="108"/>
      <c r="E570" s="108"/>
      <c r="F570" s="108"/>
      <c r="G570" s="109" t="s">
        <v>43</v>
      </c>
      <c r="H570" s="105">
        <v>46002</v>
      </c>
      <c r="I570" s="105">
        <v>46002</v>
      </c>
      <c r="J570" s="105">
        <v>11500.5</v>
      </c>
      <c r="K570" s="110" t="s">
        <v>58</v>
      </c>
    </row>
    <row r="571" spans="1:11" ht="12.75">
      <c r="A571" s="98"/>
      <c r="B571" s="108"/>
      <c r="C571" s="108"/>
      <c r="D571" s="108"/>
      <c r="E571" s="108"/>
      <c r="F571" s="108"/>
      <c r="G571" s="109"/>
      <c r="H571" s="105">
        <v>0</v>
      </c>
      <c r="I571" s="105">
        <v>0</v>
      </c>
      <c r="J571" s="105">
        <v>0</v>
      </c>
      <c r="K571" s="110"/>
    </row>
    <row r="572" spans="1:11" ht="12.75">
      <c r="A572" s="98"/>
      <c r="B572" s="108"/>
      <c r="C572" s="108"/>
      <c r="D572" s="108"/>
      <c r="E572" s="108"/>
      <c r="F572" s="108"/>
      <c r="G572" s="109"/>
      <c r="H572" s="105">
        <v>0</v>
      </c>
      <c r="I572" s="105">
        <v>0</v>
      </c>
      <c r="J572" s="105">
        <v>0</v>
      </c>
      <c r="K572" s="110"/>
    </row>
    <row r="573" spans="1:11" ht="12.75">
      <c r="A573" s="98"/>
      <c r="B573" s="111" t="s">
        <v>38</v>
      </c>
      <c r="C573" s="111"/>
      <c r="D573" s="111"/>
      <c r="E573" s="111"/>
      <c r="F573" s="111"/>
      <c r="G573" s="106"/>
      <c r="H573" s="105">
        <v>46002</v>
      </c>
      <c r="I573" s="105">
        <v>46002</v>
      </c>
      <c r="J573" s="105">
        <v>0</v>
      </c>
      <c r="K573" s="110"/>
    </row>
    <row r="574" spans="1:11" ht="12.75" customHeight="1">
      <c r="A574" s="98"/>
      <c r="B574" s="108" t="s">
        <v>39</v>
      </c>
      <c r="C574" s="108"/>
      <c r="D574" s="108"/>
      <c r="E574" s="108"/>
      <c r="F574" s="108"/>
      <c r="G574" s="109" t="s">
        <v>43</v>
      </c>
      <c r="H574" s="105">
        <v>32917.5</v>
      </c>
      <c r="I574" s="105">
        <v>32917.5</v>
      </c>
      <c r="J574" s="105">
        <v>0</v>
      </c>
      <c r="K574" s="110" t="s">
        <v>40</v>
      </c>
    </row>
    <row r="575" spans="1:11" ht="12.75">
      <c r="A575" s="98"/>
      <c r="B575" s="108"/>
      <c r="C575" s="108"/>
      <c r="D575" s="108"/>
      <c r="E575" s="108"/>
      <c r="F575" s="108"/>
      <c r="G575" s="109"/>
      <c r="H575" s="105">
        <v>0</v>
      </c>
      <c r="I575" s="105">
        <v>0</v>
      </c>
      <c r="J575" s="105">
        <v>0</v>
      </c>
      <c r="K575" s="110"/>
    </row>
    <row r="576" spans="1:11" ht="12.75">
      <c r="A576" s="98"/>
      <c r="B576" s="108"/>
      <c r="C576" s="108"/>
      <c r="D576" s="108"/>
      <c r="E576" s="108"/>
      <c r="F576" s="108"/>
      <c r="G576" s="109"/>
      <c r="H576" s="105">
        <v>0</v>
      </c>
      <c r="I576" s="105">
        <v>0</v>
      </c>
      <c r="J576" s="105">
        <v>0</v>
      </c>
      <c r="K576" s="110"/>
    </row>
    <row r="577" spans="1:11" ht="12.75">
      <c r="A577" s="98"/>
      <c r="B577" s="111" t="s">
        <v>38</v>
      </c>
      <c r="C577" s="111"/>
      <c r="D577" s="111"/>
      <c r="E577" s="111"/>
      <c r="F577" s="111"/>
      <c r="G577" s="106"/>
      <c r="H577" s="105">
        <v>32917.5</v>
      </c>
      <c r="I577" s="105">
        <v>32917.5</v>
      </c>
      <c r="J577" s="105">
        <v>0</v>
      </c>
      <c r="K577" s="110"/>
    </row>
    <row r="579" spans="1:11" ht="15.75" customHeight="1">
      <c r="A579" s="142" t="s">
        <v>65</v>
      </c>
      <c r="B579" s="142"/>
      <c r="C579" s="142"/>
      <c r="D579" s="142"/>
      <c r="E579" s="3"/>
      <c r="F579" s="3"/>
      <c r="G579" s="3"/>
      <c r="H579" s="144" t="s">
        <v>64</v>
      </c>
      <c r="I579" s="144"/>
      <c r="J579" s="144"/>
      <c r="K579" s="144"/>
    </row>
    <row r="580" spans="1:11" ht="12.75">
      <c r="A580" s="142"/>
      <c r="B580" s="142"/>
      <c r="C580" s="142"/>
      <c r="D580" s="142"/>
      <c r="E580" s="3"/>
      <c r="F580" s="3"/>
      <c r="G580" s="3"/>
      <c r="H580" s="144"/>
      <c r="I580" s="144"/>
      <c r="J580" s="144"/>
      <c r="K580" s="144"/>
    </row>
    <row r="581" spans="1:11" ht="12.75">
      <c r="A581" s="16"/>
      <c r="B581" s="6"/>
      <c r="C581" s="16"/>
      <c r="D581" s="16"/>
      <c r="E581" s="16"/>
      <c r="F581" s="16"/>
      <c r="G581" s="16"/>
      <c r="K581" s="6"/>
    </row>
  </sheetData>
  <sheetProtection/>
  <autoFilter ref="A11:P39"/>
  <mergeCells count="211">
    <mergeCell ref="A40:A43"/>
    <mergeCell ref="B40:F43"/>
    <mergeCell ref="G40:G43"/>
    <mergeCell ref="G553:G556"/>
    <mergeCell ref="K553:K555"/>
    <mergeCell ref="A553:A555"/>
    <mergeCell ref="B553:B555"/>
    <mergeCell ref="C553:C555"/>
    <mergeCell ref="D553:D555"/>
    <mergeCell ref="E553:E555"/>
    <mergeCell ref="F553:F555"/>
    <mergeCell ref="B548:F548"/>
    <mergeCell ref="B557:F559"/>
    <mergeCell ref="B560:F560"/>
    <mergeCell ref="D471:D473"/>
    <mergeCell ref="E471:E473"/>
    <mergeCell ref="D484:D486"/>
    <mergeCell ref="E484:E486"/>
    <mergeCell ref="E474:E476"/>
    <mergeCell ref="D474:D476"/>
    <mergeCell ref="A487:A490"/>
    <mergeCell ref="B487:F489"/>
    <mergeCell ref="A491:A493"/>
    <mergeCell ref="D500:D502"/>
    <mergeCell ref="C474:C476"/>
    <mergeCell ref="B474:B476"/>
    <mergeCell ref="A474:A476"/>
    <mergeCell ref="A484:A486"/>
    <mergeCell ref="B484:B486"/>
    <mergeCell ref="F497:F499"/>
    <mergeCell ref="K549:K552"/>
    <mergeCell ref="B552:F552"/>
    <mergeCell ref="F484:F486"/>
    <mergeCell ref="F494:F496"/>
    <mergeCell ref="F491:F493"/>
    <mergeCell ref="B490:F490"/>
    <mergeCell ref="E491:E493"/>
    <mergeCell ref="B491:B493"/>
    <mergeCell ref="C491:C493"/>
    <mergeCell ref="E500:E502"/>
    <mergeCell ref="B545:F547"/>
    <mergeCell ref="A500:A502"/>
    <mergeCell ref="B500:B502"/>
    <mergeCell ref="C500:C502"/>
    <mergeCell ref="B497:B499"/>
    <mergeCell ref="C497:C499"/>
    <mergeCell ref="F500:F502"/>
    <mergeCell ref="A497:A499"/>
    <mergeCell ref="E521:E523"/>
    <mergeCell ref="F521:F523"/>
    <mergeCell ref="G460:G502"/>
    <mergeCell ref="A494:A496"/>
    <mergeCell ref="F481:F483"/>
    <mergeCell ref="A481:A483"/>
    <mergeCell ref="B481:B483"/>
    <mergeCell ref="B464:F466"/>
    <mergeCell ref="A471:A473"/>
    <mergeCell ref="D491:D493"/>
    <mergeCell ref="B494:B496"/>
    <mergeCell ref="B468:B470"/>
    <mergeCell ref="D494:D496"/>
    <mergeCell ref="E494:E496"/>
    <mergeCell ref="C481:C483"/>
    <mergeCell ref="D481:D483"/>
    <mergeCell ref="E481:E483"/>
    <mergeCell ref="C494:C496"/>
    <mergeCell ref="C484:C486"/>
    <mergeCell ref="B515:B517"/>
    <mergeCell ref="B467:F467"/>
    <mergeCell ref="A477:A480"/>
    <mergeCell ref="B477:F479"/>
    <mergeCell ref="B480:F480"/>
    <mergeCell ref="D497:D499"/>
    <mergeCell ref="E497:E499"/>
    <mergeCell ref="A464:A467"/>
    <mergeCell ref="C471:C473"/>
    <mergeCell ref="A468:A470"/>
    <mergeCell ref="K455:K457"/>
    <mergeCell ref="C468:C470"/>
    <mergeCell ref="D468:D470"/>
    <mergeCell ref="F474:F476"/>
    <mergeCell ref="K545:K547"/>
    <mergeCell ref="B510:F510"/>
    <mergeCell ref="B507:F509"/>
    <mergeCell ref="C515:C517"/>
    <mergeCell ref="B521:B523"/>
    <mergeCell ref="C521:C523"/>
    <mergeCell ref="A579:D580"/>
    <mergeCell ref="K17:K20"/>
    <mergeCell ref="K460:K463"/>
    <mergeCell ref="A36:A39"/>
    <mergeCell ref="A460:A463"/>
    <mergeCell ref="H579:K580"/>
    <mergeCell ref="B36:F39"/>
    <mergeCell ref="G36:G39"/>
    <mergeCell ref="B463:F463"/>
    <mergeCell ref="B450:F452"/>
    <mergeCell ref="H6:J6"/>
    <mergeCell ref="B17:F19"/>
    <mergeCell ref="G6:G10"/>
    <mergeCell ref="A2:K2"/>
    <mergeCell ref="A3:K3"/>
    <mergeCell ref="A4:K4"/>
    <mergeCell ref="A6:A10"/>
    <mergeCell ref="B6:B10"/>
    <mergeCell ref="K6:K10"/>
    <mergeCell ref="F6:F10"/>
    <mergeCell ref="G549:G552"/>
    <mergeCell ref="D518:D520"/>
    <mergeCell ref="E518:E520"/>
    <mergeCell ref="E6:E10"/>
    <mergeCell ref="B20:F20"/>
    <mergeCell ref="C6:C10"/>
    <mergeCell ref="D6:D10"/>
    <mergeCell ref="G450:G457"/>
    <mergeCell ref="B455:F457"/>
    <mergeCell ref="A459:K459"/>
    <mergeCell ref="D32:D34"/>
    <mergeCell ref="A17:A20"/>
    <mergeCell ref="F25:F27"/>
    <mergeCell ref="A25:A27"/>
    <mergeCell ref="B25:B27"/>
    <mergeCell ref="A549:A552"/>
    <mergeCell ref="B549:F551"/>
    <mergeCell ref="E468:E470"/>
    <mergeCell ref="F468:F470"/>
    <mergeCell ref="F471:F473"/>
    <mergeCell ref="A32:A34"/>
    <mergeCell ref="B32:B34"/>
    <mergeCell ref="A507:A509"/>
    <mergeCell ref="B471:B473"/>
    <mergeCell ref="B503:F505"/>
    <mergeCell ref="G17:G34"/>
    <mergeCell ref="A21:A24"/>
    <mergeCell ref="E32:E34"/>
    <mergeCell ref="F32:F34"/>
    <mergeCell ref="C32:C34"/>
    <mergeCell ref="C25:C27"/>
    <mergeCell ref="D25:D27"/>
    <mergeCell ref="E25:E27"/>
    <mergeCell ref="A28:A31"/>
    <mergeCell ref="B28:F30"/>
    <mergeCell ref="B31:F31"/>
    <mergeCell ref="F518:F520"/>
    <mergeCell ref="B518:B520"/>
    <mergeCell ref="C518:C520"/>
    <mergeCell ref="B12:F14"/>
    <mergeCell ref="K21:K27"/>
    <mergeCell ref="K28:K34"/>
    <mergeCell ref="G12:G14"/>
    <mergeCell ref="B460:F462"/>
    <mergeCell ref="B21:F23"/>
    <mergeCell ref="B24:F24"/>
    <mergeCell ref="B528:B530"/>
    <mergeCell ref="C528:C530"/>
    <mergeCell ref="D528:D530"/>
    <mergeCell ref="E528:E530"/>
    <mergeCell ref="F528:F530"/>
    <mergeCell ref="D531:D533"/>
    <mergeCell ref="C538:C540"/>
    <mergeCell ref="D538:D540"/>
    <mergeCell ref="E538:E540"/>
    <mergeCell ref="F538:F540"/>
    <mergeCell ref="B531:B533"/>
    <mergeCell ref="C531:C533"/>
    <mergeCell ref="E531:E533"/>
    <mergeCell ref="F531:F533"/>
    <mergeCell ref="B541:B543"/>
    <mergeCell ref="C541:C543"/>
    <mergeCell ref="D541:D543"/>
    <mergeCell ref="A531:A533"/>
    <mergeCell ref="A534:A537"/>
    <mergeCell ref="B534:F536"/>
    <mergeCell ref="B537:F537"/>
    <mergeCell ref="E541:E543"/>
    <mergeCell ref="F541:F543"/>
    <mergeCell ref="B538:B540"/>
    <mergeCell ref="A511:A514"/>
    <mergeCell ref="B511:F513"/>
    <mergeCell ref="B514:F514"/>
    <mergeCell ref="A515:A517"/>
    <mergeCell ref="A518:A520"/>
    <mergeCell ref="A521:A523"/>
    <mergeCell ref="D521:D523"/>
    <mergeCell ref="D515:D517"/>
    <mergeCell ref="E515:E517"/>
    <mergeCell ref="F515:F517"/>
    <mergeCell ref="B569:F569"/>
    <mergeCell ref="B561:F563"/>
    <mergeCell ref="G561:G563"/>
    <mergeCell ref="A538:A540"/>
    <mergeCell ref="A541:A543"/>
    <mergeCell ref="G507:G543"/>
    <mergeCell ref="A524:A527"/>
    <mergeCell ref="B524:F526"/>
    <mergeCell ref="B527:F527"/>
    <mergeCell ref="A528:A530"/>
    <mergeCell ref="K561:K564"/>
    <mergeCell ref="B564:F564"/>
    <mergeCell ref="B565:F567"/>
    <mergeCell ref="G565:G567"/>
    <mergeCell ref="K565:K568"/>
    <mergeCell ref="B568:F568"/>
    <mergeCell ref="B570:F572"/>
    <mergeCell ref="G570:G572"/>
    <mergeCell ref="K570:K573"/>
    <mergeCell ref="B573:F573"/>
    <mergeCell ref="B574:F576"/>
    <mergeCell ref="G574:G576"/>
    <mergeCell ref="K574:K577"/>
    <mergeCell ref="B577:F577"/>
  </mergeCells>
  <printOptions horizontalCentered="1"/>
  <pageMargins left="0.31496062992125984" right="0.2755905511811024" top="0.2362204724409449" bottom="0.5118110236220472" header="0.15748031496062992" footer="0.35433070866141736"/>
  <pageSetup firstPageNumber="121" useFirstPageNumber="1" fitToHeight="0" fitToWidth="1" horizontalDpi="600" verticalDpi="600" orientation="landscape" paperSize="9" scale="61"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Росдоринформсвязь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ssmirnov</dc:creator>
  <cp:keywords/>
  <dc:description/>
  <cp:lastModifiedBy>Щёголева Ксения Александровна</cp:lastModifiedBy>
  <cp:lastPrinted>2017-04-24T07:25:07Z</cp:lastPrinted>
  <dcterms:created xsi:type="dcterms:W3CDTF">2012-01-24T06:38:51Z</dcterms:created>
  <dcterms:modified xsi:type="dcterms:W3CDTF">2017-04-24T07:25:36Z</dcterms:modified>
  <cp:category/>
  <cp:version/>
  <cp:contentType/>
  <cp:contentStatus/>
</cp:coreProperties>
</file>